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3/CONTABILIDAD 2023/06_JUNIO 2023/"/>
    </mc:Choice>
  </mc:AlternateContent>
  <xr:revisionPtr revIDLastSave="1565" documentId="13_ncr:1_{55A945B8-5AE5-4543-87CC-FCB022041D29}" xr6:coauthVersionLast="47" xr6:coauthVersionMax="47" xr10:uidLastSave="{CEF43015-ACBF-4B94-9FA1-ABAB5E23D43A}"/>
  <bookViews>
    <workbookView xWindow="-120" yWindow="-120" windowWidth="20730" windowHeight="11160" tabRatio="746" firstSheet="3" activeTab="3" xr2:uid="{00000000-000D-0000-FFFF-FFFF00000000}"/>
  </bookViews>
  <sheets>
    <sheet name="GCF-FOR09" sheetId="1" state="hidden" r:id="rId1"/>
    <sheet name="GCF-FOR10" sheetId="7" state="hidden" r:id="rId2"/>
    <sheet name="GCF-FOR10 dic_marzo" sheetId="3" state="hidden" r:id="rId3"/>
    <sheet name="JUNIO 2023" sheetId="5" r:id="rId4"/>
    <sheet name="MARZO 2023" sheetId="6" r:id="rId5"/>
    <sheet name="JUNIO 2022 " sheetId="8" r:id="rId6"/>
  </sheets>
  <externalReferences>
    <externalReference r:id="rId7"/>
    <externalReference r:id="rId8"/>
    <externalReference r:id="rId9"/>
  </externalReferences>
  <definedNames>
    <definedName name="_DEV94" localSheetId="1">#REF!</definedName>
    <definedName name="_DEV94" localSheetId="2">#REF!</definedName>
    <definedName name="_DEV94" localSheetId="4">#REF!</definedName>
    <definedName name="_DEV94">#REF!</definedName>
    <definedName name="_DTF94" localSheetId="1">#REF!</definedName>
    <definedName name="_DTF94" localSheetId="2">#REF!</definedName>
    <definedName name="_DTF94" localSheetId="4">#REF!</definedName>
    <definedName name="_DTF94">#REF!</definedName>
    <definedName name="_xlnm._FilterDatabase" localSheetId="5" hidden="1">'JUNIO 2022 '!$A$6:$J$263</definedName>
    <definedName name="_xlnm._FilterDatabase" localSheetId="3" hidden="1">'JUNIO 2023'!$A$6:$H$284</definedName>
    <definedName name="_xlnm._FilterDatabase" localSheetId="4" hidden="1">'MARZO 2023'!$A$6:$J$295</definedName>
    <definedName name="_Key1" localSheetId="1" hidden="1">#REF!</definedName>
    <definedName name="_Key1" localSheetId="2" hidden="1">#REF!</definedName>
    <definedName name="_Key1" localSheetId="5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5" hidden="1">#REF!</definedName>
    <definedName name="_Key2" localSheetId="3" hidden="1">#REF!</definedName>
    <definedName name="_Key2" localSheetId="4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2">#REF!</definedName>
    <definedName name="_PRE1" localSheetId="5">#REF!</definedName>
    <definedName name="_PRE1" localSheetId="3">#REF!</definedName>
    <definedName name="_PRE1" localSheetId="4">#REF!</definedName>
    <definedName name="_PRE1">#REF!</definedName>
    <definedName name="_PRE2" localSheetId="1">#REF!</definedName>
    <definedName name="_PRE2" localSheetId="2">#REF!</definedName>
    <definedName name="_PRE2" localSheetId="4">#REF!</definedName>
    <definedName name="_PRE2">#REF!</definedName>
    <definedName name="_PRE3" localSheetId="1">#REF!</definedName>
    <definedName name="_PRE3" localSheetId="2">#REF!</definedName>
    <definedName name="_PRE3" localSheetId="4">#REF!</definedName>
    <definedName name="_PRE3">#REF!</definedName>
    <definedName name="_PRE4" localSheetId="1">#REF!</definedName>
    <definedName name="_PRE4" localSheetId="2">#REF!</definedName>
    <definedName name="_PRE4" localSheetId="4">#REF!</definedName>
    <definedName name="_PRE4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hidden="1">#REF!</definedName>
    <definedName name="_TRM94" localSheetId="1">#REF!</definedName>
    <definedName name="_TRM94" localSheetId="2">#REF!</definedName>
    <definedName name="_TRM94" localSheetId="4">#REF!</definedName>
    <definedName name="_TRM94">#REF!</definedName>
    <definedName name="ACTIVO" localSheetId="1">#REF!</definedName>
    <definedName name="ACTIVO" localSheetId="2">#REF!</definedName>
    <definedName name="ACTIVO" localSheetId="4">#REF!</definedName>
    <definedName name="ACTIVO">#REF!</definedName>
    <definedName name="ACTIVOT" localSheetId="1">#REF!</definedName>
    <definedName name="ACTIVOT" localSheetId="2">#REF!</definedName>
    <definedName name="ACTIVOT" localSheetId="4">#REF!</definedName>
    <definedName name="ACTIVOT">#REF!</definedName>
    <definedName name="_xlnm.Print_Area" localSheetId="0">'GCF-FOR09'!$A$1:$N$76</definedName>
    <definedName name="_xlnm.Print_Area" localSheetId="1">'GCF-FOR10'!$A$1:$I$65</definedName>
    <definedName name="_xlnm.Print_Area" localSheetId="2">'GCF-FOR10 dic_marzo'!$A$1:$I$65</definedName>
    <definedName name="_xlnm.Print_Area" localSheetId="5">'JUNIO 2022 '!$A$1:$F$6</definedName>
    <definedName name="_xlnm.Print_Area" localSheetId="3">'JUNIO 2023'!$A$1:$F$6</definedName>
    <definedName name="_xlnm.Print_Area" localSheetId="4">'MARZO 2023'!$A$1:$H$175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>#REF!</definedName>
    <definedName name="cheques" localSheetId="1">[1]Listas!$A$17:$A$19</definedName>
    <definedName name="cheques" localSheetId="2">[1]Listas!$A$17:$A$19</definedName>
    <definedName name="cheques" localSheetId="5">[1]Listas!$A$17:$A$19</definedName>
    <definedName name="cheques" localSheetId="3">[1]Listas!$A$17:$A$19</definedName>
    <definedName name="cheques" localSheetId="4">[1]Listas!$A$17:$A$19</definedName>
    <definedName name="cheques">[1]Listas!$A$17:$A$19</definedName>
    <definedName name="DEV" localSheetId="1">#REF!</definedName>
    <definedName name="DEV" localSheetId="2">#REF!</definedName>
    <definedName name="DEV" localSheetId="4">#REF!</definedName>
    <definedName name="DEV">#REF!</definedName>
    <definedName name="Div_otros" localSheetId="1">[2]Consolidado!#REF!</definedName>
    <definedName name="Div_otros" localSheetId="2">[2]Consolidado!#REF!</definedName>
    <definedName name="Div_otros" localSheetId="4">[2]Consolidado!#REF!</definedName>
    <definedName name="Div_otros">[2]Consolidado!#REF!</definedName>
    <definedName name="ESCENARIO" localSheetId="1">#REF!</definedName>
    <definedName name="ESCENARIO" localSheetId="2">#REF!</definedName>
    <definedName name="ESCENARIO" localSheetId="5">#REF!</definedName>
    <definedName name="ESCENARIO" localSheetId="4">#REF!</definedName>
    <definedName name="ESCENARIO">#REF!</definedName>
    <definedName name="FONDOS" localSheetId="1">#REF!</definedName>
    <definedName name="FONDOS" localSheetId="2">#REF!</definedName>
    <definedName name="FONDOS" localSheetId="4">#REF!</definedName>
    <definedName name="FONDOS">#REF!</definedName>
    <definedName name="fuentes" localSheetId="1">[2]Consolidado!#REF!</definedName>
    <definedName name="fuentes" localSheetId="2">[2]Consolidado!#REF!</definedName>
    <definedName name="fuentes" localSheetId="4">[2]Consolidado!#REF!</definedName>
    <definedName name="fuentes">[2]Consolidado!#REF!</definedName>
    <definedName name="GASTOS" localSheetId="1">#REF!</definedName>
    <definedName name="GASTOS" localSheetId="2">#REF!</definedName>
    <definedName name="GASTOS" localSheetId="5">#REF!</definedName>
    <definedName name="GASTOS" localSheetId="4">#REF!</definedName>
    <definedName name="GASTOS">#REF!</definedName>
    <definedName name="GG" localSheetId="1">#REF!</definedName>
    <definedName name="GG" localSheetId="2">#REF!</definedName>
    <definedName name="GG" localSheetId="4">#REF!</definedName>
    <definedName name="GG">#REF!</definedName>
    <definedName name="INDICADORES" localSheetId="1">#REF!</definedName>
    <definedName name="INDICADORES" localSheetId="2">#REF!</definedName>
    <definedName name="INDICADORES" localSheetId="4">#REF!</definedName>
    <definedName name="INDICADORES">#REF!</definedName>
    <definedName name="indicadores1" localSheetId="1">#REF!</definedName>
    <definedName name="indicadores1" localSheetId="2">#REF!</definedName>
    <definedName name="indicadores1" localSheetId="4">#REF!</definedName>
    <definedName name="indicadores1">#REF!</definedName>
    <definedName name="INFIN" localSheetId="1">#REF!</definedName>
    <definedName name="INFIN" localSheetId="2">#REF!</definedName>
    <definedName name="INFIN" localSheetId="4">#REF!</definedName>
    <definedName name="INFIN">#REF!</definedName>
    <definedName name="INFIN94" localSheetId="1">#REF!</definedName>
    <definedName name="INFIN94" localSheetId="2">#REF!</definedName>
    <definedName name="INFIN94" localSheetId="4">#REF!</definedName>
    <definedName name="INFIN94">#REF!</definedName>
    <definedName name="INFLA" localSheetId="1">#REF!</definedName>
    <definedName name="INFLA" localSheetId="2">#REF!</definedName>
    <definedName name="INFLA" localSheetId="4">#REF!</definedName>
    <definedName name="INFLA">#REF!</definedName>
    <definedName name="inv" localSheetId="1">[2]Consolidado!#REF!</definedName>
    <definedName name="inv" localSheetId="2">[2]Consolidado!#REF!</definedName>
    <definedName name="inv" localSheetId="4">[2]Consolidado!#REF!</definedName>
    <definedName name="inv">[2]Consolidado!#REF!</definedName>
    <definedName name="Inven213" localSheetId="1">#REF!</definedName>
    <definedName name="Inven213" localSheetId="2">#REF!</definedName>
    <definedName name="Inven213" localSheetId="5">#REF!</definedName>
    <definedName name="Inven213" localSheetId="4">#REF!</definedName>
    <definedName name="Inven213">#REF!</definedName>
    <definedName name="IVA" localSheetId="1">[2]Consolidado!#REF!</definedName>
    <definedName name="IVA" localSheetId="2">[2]Consolidado!#REF!</definedName>
    <definedName name="IVA" localSheetId="5">[2]Consolidado!#REF!</definedName>
    <definedName name="IVA" localSheetId="4">[2]Consolidado!#REF!</definedName>
    <definedName name="IVA">[2]Consolidado!#REF!</definedName>
    <definedName name="mkbkb" localSheetId="1">#REF!</definedName>
    <definedName name="mkbkb" localSheetId="2">#REF!</definedName>
    <definedName name="mkbkb" localSheetId="5">#REF!</definedName>
    <definedName name="mkbkb" localSheetId="4">#REF!</definedName>
    <definedName name="mkbkb">#REF!</definedName>
    <definedName name="Monedas" localSheetId="1">[1]Listas!$A$5:$A$13</definedName>
    <definedName name="Monedas" localSheetId="2">[1]Listas!$A$5:$A$13</definedName>
    <definedName name="Monedas" localSheetId="5">[1]Listas!$A$5:$A$13</definedName>
    <definedName name="Monedas" localSheetId="3">[1]Listas!$A$5:$A$13</definedName>
    <definedName name="Monedas" localSheetId="4">[1]Listas!$A$5:$A$13</definedName>
    <definedName name="Monedas">[1]Listas!$A$5:$A$13</definedName>
    <definedName name="neyla" localSheetId="1">#REF!</definedName>
    <definedName name="neyla" localSheetId="2">#REF!</definedName>
    <definedName name="neyla" localSheetId="4">#REF!</definedName>
    <definedName name="neyla">#REF!</definedName>
    <definedName name="ññ" localSheetId="1">#REF!</definedName>
    <definedName name="ññ" localSheetId="2">#REF!</definedName>
    <definedName name="ññ" localSheetId="4">#REF!</definedName>
    <definedName name="ññ">#REF!</definedName>
    <definedName name="PASIVO" localSheetId="1">#REF!</definedName>
    <definedName name="PASIVO" localSheetId="2">#REF!</definedName>
    <definedName name="PASIVO" localSheetId="4">#REF!</definedName>
    <definedName name="PASIVO">#REF!</definedName>
    <definedName name="PASIVOT" localSheetId="1">#REF!</definedName>
    <definedName name="PASIVOT" localSheetId="2">#REF!</definedName>
    <definedName name="PASIVOT" localSheetId="4">#REF!</definedName>
    <definedName name="PASIVOT">#REF!</definedName>
    <definedName name="PATRIMONIO" localSheetId="1">#REF!</definedName>
    <definedName name="PATRIMONIO" localSheetId="2">#REF!</definedName>
    <definedName name="PATRIMONIO" localSheetId="4">#REF!</definedName>
    <definedName name="PATRIMONIO">#REF!</definedName>
    <definedName name="PATRIMONIOT" localSheetId="1">#REF!</definedName>
    <definedName name="PATRIMONIOT" localSheetId="2">#REF!</definedName>
    <definedName name="PATRIMONIOT" localSheetId="4">#REF!</definedName>
    <definedName name="PATRIMONIOT">#REF!</definedName>
    <definedName name="PMAG1" localSheetId="1">#REF!</definedName>
    <definedName name="PMAG1" localSheetId="2">#REF!</definedName>
    <definedName name="PMAG1" localSheetId="4">#REF!</definedName>
    <definedName name="PMAG1">#REF!</definedName>
    <definedName name="PMAG2" localSheetId="1">#REF!</definedName>
    <definedName name="PMAG2" localSheetId="2">#REF!</definedName>
    <definedName name="PMAG2" localSheetId="4">#REF!</definedName>
    <definedName name="PMAG2">#REF!</definedName>
    <definedName name="PMAG3" localSheetId="1">#REF!</definedName>
    <definedName name="PMAG3" localSheetId="2">#REF!</definedName>
    <definedName name="PMAG3" localSheetId="4">#REF!</definedName>
    <definedName name="PMAG3">#REF!</definedName>
    <definedName name="PMAG4" localSheetId="1">#REF!</definedName>
    <definedName name="PMAG4" localSheetId="2">#REF!</definedName>
    <definedName name="PMAG4" localSheetId="4">#REF!</definedName>
    <definedName name="PMAG4">#REF!</definedName>
    <definedName name="PMAG5" localSheetId="1">#REF!</definedName>
    <definedName name="PMAG5" localSheetId="2">#REF!</definedName>
    <definedName name="PMAG5" localSheetId="4">#REF!</definedName>
    <definedName name="PMAG5">#REF!</definedName>
    <definedName name="PRECIONAL" localSheetId="1">#REF!</definedName>
    <definedName name="PRECIONAL" localSheetId="2">#REF!</definedName>
    <definedName name="PRECIONAL" localSheetId="4">#REF!</definedName>
    <definedName name="PRECIONAL">#REF!</definedName>
    <definedName name="SENSI" localSheetId="1">[2]Consolidado!#REF!</definedName>
    <definedName name="SENSI" localSheetId="2">[2]Consolidado!#REF!</definedName>
    <definedName name="SENSI" localSheetId="4">[2]Consolidado!#REF!</definedName>
    <definedName name="SENSI">[2]Consolidado!#REF!</definedName>
    <definedName name="SUPUESTOS" localSheetId="1">#REF!</definedName>
    <definedName name="SUPUESTOS" localSheetId="2">#REF!</definedName>
    <definedName name="SUPUESTOS" localSheetId="5">#REF!</definedName>
    <definedName name="SUPUESTOS" localSheetId="4">#REF!</definedName>
    <definedName name="SUPUESTOS">#REF!</definedName>
    <definedName name="TASA1" localSheetId="1">#REF!</definedName>
    <definedName name="TASA1" localSheetId="2">#REF!</definedName>
    <definedName name="TASA1" localSheetId="4">#REF!</definedName>
    <definedName name="TASA1">#REF!</definedName>
    <definedName name="TASA2" localSheetId="1">#REF!</definedName>
    <definedName name="TASA2" localSheetId="2">#REF!</definedName>
    <definedName name="TASA2" localSheetId="4">#REF!</definedName>
    <definedName name="TASA2">#REF!</definedName>
    <definedName name="TASA3" localSheetId="1">#REF!</definedName>
    <definedName name="TASA3" localSheetId="2">#REF!</definedName>
    <definedName name="TASA3" localSheetId="4">#REF!</definedName>
    <definedName name="TASA3">#REF!</definedName>
    <definedName name="tasa4" localSheetId="1">[2]Consolidado!#REF!</definedName>
    <definedName name="tasa4" localSheetId="2">[2]Consolidado!#REF!</definedName>
    <definedName name="tasa4" localSheetId="4">[2]Consolidado!#REF!</definedName>
    <definedName name="tasa4">[2]Consolidado!#REF!</definedName>
    <definedName name="TASA5" localSheetId="1">[2]Consolidado!#REF!</definedName>
    <definedName name="TASA5" localSheetId="2">[2]Consolidado!#REF!</definedName>
    <definedName name="TASA5" localSheetId="4">[2]Consolidado!#REF!</definedName>
    <definedName name="TASA5">[2]Consolidado!#REF!</definedName>
    <definedName name="_xlnm.Print_Titles" localSheetId="5">'JUNIO 2022 '!$1:$6</definedName>
    <definedName name="_xlnm.Print_Titles" localSheetId="3">'JUNIO 2023'!$1:$6</definedName>
    <definedName name="_xlnm.Print_Titles" localSheetId="4">'MARZO 2023'!$1:$6</definedName>
    <definedName name="TRM" localSheetId="1">#REF!</definedName>
    <definedName name="TRM" localSheetId="2">#REF!</definedName>
    <definedName name="TRM" localSheetId="5">#REF!</definedName>
    <definedName name="TRM" localSheetId="3">#REF!</definedName>
    <definedName name="TRM" localSheetId="4">#REF!</definedName>
    <definedName name="TRM">#REF!</definedName>
    <definedName name="TRMP" localSheetId="1">#REF!</definedName>
    <definedName name="TRMP" localSheetId="2">#REF!</definedName>
    <definedName name="TRMP" localSheetId="5">#REF!</definedName>
    <definedName name="TRMP" localSheetId="3">#REF!</definedName>
    <definedName name="TRMP" localSheetId="4">#REF!</definedName>
    <definedName name="TRMP">#REF!</definedName>
    <definedName name="U">[3]BALANCE!$B$70</definedName>
    <definedName name="validacion" localSheetId="1">[1]Listas!$E$5:$E$6</definedName>
    <definedName name="validacion" localSheetId="2">[1]Listas!$E$5:$E$6</definedName>
    <definedName name="validacion" localSheetId="5">[1]Listas!$E$5:$E$6</definedName>
    <definedName name="validacion" localSheetId="3">[1]Listas!$E$5:$E$6</definedName>
    <definedName name="validacion" localSheetId="4">[1]Listas!$E$5:$E$6</definedName>
    <definedName name="validacion">[1]Listas!$E$5:$E$6</definedName>
    <definedName name="VALOR" localSheetId="1">#REF!</definedName>
    <definedName name="VALOR" localSheetId="2">#REF!</definedName>
    <definedName name="VALOR" localSheetId="4">#REF!</definedName>
    <definedName name="VALOR">#REF!</definedName>
    <definedName name="VENTASN" localSheetId="1">#REF!</definedName>
    <definedName name="VENTASN" localSheetId="2">#REF!</definedName>
    <definedName name="VENTASN" localSheetId="4">#REF!</definedName>
    <definedName name="VENTASN">#REF!</definedName>
    <definedName name="VTANALV" localSheetId="1">#REF!</definedName>
    <definedName name="VTANALV" localSheetId="2">#REF!</definedName>
    <definedName name="VTANALV" localSheetId="4">#REF!</definedName>
    <definedName name="VTANALV">#REF!</definedName>
    <definedName name="VTNALPES" localSheetId="1">#REF!</definedName>
    <definedName name="VTNALPES" localSheetId="2">#REF!</definedName>
    <definedName name="VTNALPES" localSheetId="4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7" l="1"/>
  <c r="I7" i="5"/>
  <c r="J7" i="5"/>
  <c r="E45" i="7"/>
  <c r="E40" i="7"/>
  <c r="E38" i="7"/>
  <c r="E28" i="7"/>
  <c r="E34" i="7"/>
  <c r="E33" i="7"/>
  <c r="E32" i="7"/>
  <c r="E31" i="7"/>
  <c r="E30" i="7"/>
  <c r="E29" i="7"/>
  <c r="E16" i="7"/>
  <c r="E17" i="7"/>
  <c r="E23" i="7"/>
  <c r="E22" i="7"/>
  <c r="E21" i="7"/>
  <c r="K57" i="1"/>
  <c r="K44" i="1"/>
  <c r="K25" i="1"/>
  <c r="K23" i="1"/>
  <c r="K21" i="1"/>
  <c r="K20" i="1"/>
  <c r="K19" i="1"/>
  <c r="K18" i="1"/>
  <c r="K17" i="1"/>
  <c r="K34" i="1"/>
  <c r="K42" i="1"/>
  <c r="K41" i="1"/>
  <c r="K55" i="1"/>
  <c r="K54" i="1"/>
  <c r="K59" i="1"/>
  <c r="K60" i="1"/>
  <c r="D54" i="1"/>
  <c r="D57" i="1"/>
  <c r="D56" i="1"/>
  <c r="D59" i="1"/>
  <c r="D60" i="1"/>
  <c r="M43" i="1"/>
  <c r="I168" i="6"/>
  <c r="H45" i="7"/>
  <c r="H44" i="7"/>
  <c r="H40" i="7"/>
  <c r="H39" i="7"/>
  <c r="H38" i="7"/>
  <c r="H34" i="7"/>
  <c r="H33" i="7"/>
  <c r="H32" i="7"/>
  <c r="H31" i="7"/>
  <c r="H30" i="7"/>
  <c r="H29" i="7"/>
  <c r="H28" i="7"/>
  <c r="H22" i="7"/>
  <c r="H21" i="7"/>
  <c r="H20" i="7"/>
  <c r="H17" i="7"/>
  <c r="H16" i="7"/>
  <c r="I313" i="8"/>
  <c r="J7" i="8"/>
  <c r="I7" i="8"/>
  <c r="K7" i="8" l="1"/>
  <c r="E42" i="7"/>
  <c r="H42" i="7"/>
  <c r="H36" i="7"/>
  <c r="H27" i="7"/>
  <c r="H19" i="7"/>
  <c r="E20" i="7"/>
  <c r="H15" i="7"/>
  <c r="E36" i="7" l="1"/>
  <c r="E15" i="7"/>
  <c r="E27" i="7"/>
  <c r="E19" i="7"/>
  <c r="H26" i="7"/>
  <c r="H13" i="7"/>
  <c r="E23" i="3"/>
  <c r="M25" i="1"/>
  <c r="E13" i="7" l="1"/>
  <c r="E26" i="7"/>
  <c r="H47" i="7"/>
  <c r="E47" i="7" l="1"/>
  <c r="K43" i="1" s="1"/>
  <c r="H45" i="3"/>
  <c r="H44" i="3"/>
  <c r="H43" i="3"/>
  <c r="H40" i="3"/>
  <c r="H39" i="3"/>
  <c r="H38" i="3"/>
  <c r="H37" i="3"/>
  <c r="H34" i="3"/>
  <c r="M60" i="1"/>
  <c r="M59" i="1"/>
  <c r="M57" i="1"/>
  <c r="M55" i="1"/>
  <c r="M54" i="1"/>
  <c r="F60" i="1"/>
  <c r="F59" i="1"/>
  <c r="F57" i="1"/>
  <c r="F56" i="1"/>
  <c r="F54" i="1"/>
  <c r="G60" i="1" l="1"/>
  <c r="G59" i="1"/>
  <c r="G57" i="1"/>
  <c r="G56" i="1"/>
  <c r="G54" i="1"/>
  <c r="D46" i="1"/>
  <c r="D45" i="1"/>
  <c r="D44" i="1"/>
  <c r="D43" i="1"/>
  <c r="D42" i="1"/>
  <c r="D41" i="1"/>
  <c r="D40" i="1"/>
  <c r="D39" i="1"/>
  <c r="D38" i="1"/>
  <c r="D36" i="1"/>
  <c r="D35" i="1"/>
  <c r="D34" i="1"/>
  <c r="D30" i="1"/>
  <c r="D29" i="1"/>
  <c r="D28" i="1"/>
  <c r="D27" i="1"/>
  <c r="D26" i="1"/>
  <c r="D24" i="1"/>
  <c r="D22" i="1"/>
  <c r="D21" i="1"/>
  <c r="D20" i="1"/>
  <c r="D17" i="1"/>
  <c r="D18" i="1"/>
  <c r="E45" i="3" l="1"/>
  <c r="E40" i="3"/>
  <c r="E38" i="3"/>
  <c r="E33" i="3"/>
  <c r="E31" i="3"/>
  <c r="E30" i="3"/>
  <c r="E29" i="3"/>
  <c r="E28" i="3"/>
  <c r="E22" i="3"/>
  <c r="E21" i="3"/>
  <c r="E20" i="3"/>
  <c r="E17" i="3"/>
  <c r="E16" i="3"/>
  <c r="H33" i="3"/>
  <c r="H32" i="3"/>
  <c r="H31" i="3"/>
  <c r="H30" i="3"/>
  <c r="H29" i="3"/>
  <c r="H28" i="3"/>
  <c r="H22" i="3"/>
  <c r="H21" i="3"/>
  <c r="H20" i="3"/>
  <c r="H17" i="3"/>
  <c r="H16" i="3"/>
  <c r="E19" i="3" l="1"/>
  <c r="H19" i="3"/>
  <c r="N60" i="1" l="1"/>
  <c r="N59" i="1"/>
  <c r="N57" i="1"/>
  <c r="N55" i="1"/>
  <c r="N54" i="1"/>
  <c r="F46" i="1" l="1"/>
  <c r="F45" i="1"/>
  <c r="G45" i="1" s="1"/>
  <c r="F44" i="1"/>
  <c r="G44" i="1" s="1"/>
  <c r="F43" i="1"/>
  <c r="G43" i="1" s="1"/>
  <c r="F42" i="1"/>
  <c r="G42" i="1" s="1"/>
  <c r="F41" i="1"/>
  <c r="G41" i="1" s="1"/>
  <c r="F39" i="1"/>
  <c r="F38" i="1"/>
  <c r="F36" i="1"/>
  <c r="G36" i="1" s="1"/>
  <c r="F35" i="1"/>
  <c r="G35" i="1" s="1"/>
  <c r="M23" i="1"/>
  <c r="M21" i="1"/>
  <c r="M20" i="1"/>
  <c r="M19" i="1"/>
  <c r="M18" i="1"/>
  <c r="M17" i="1"/>
  <c r="M31" i="1"/>
  <c r="M32" i="1"/>
  <c r="M34" i="1"/>
  <c r="M42" i="1"/>
  <c r="M41" i="1"/>
  <c r="K32" i="1"/>
  <c r="K31" i="1"/>
  <c r="N25" i="1"/>
  <c r="N20" i="1"/>
  <c r="F34" i="1"/>
  <c r="G34" i="1" s="1"/>
  <c r="F30" i="1"/>
  <c r="F29" i="1"/>
  <c r="G29" i="1" s="1"/>
  <c r="F28" i="1"/>
  <c r="G28" i="1" s="1"/>
  <c r="F27" i="1"/>
  <c r="G27" i="1" s="1"/>
  <c r="F26" i="1"/>
  <c r="G26" i="1" s="1"/>
  <c r="F22" i="1"/>
  <c r="F21" i="1"/>
  <c r="G21" i="1" s="1"/>
  <c r="F20" i="1"/>
  <c r="G20" i="1" s="1"/>
  <c r="F18" i="1"/>
  <c r="G18" i="1" s="1"/>
  <c r="F17" i="1"/>
  <c r="G17" i="1" s="1"/>
  <c r="N41" i="1" l="1"/>
  <c r="N42" i="1"/>
  <c r="N34" i="1"/>
  <c r="N32" i="1"/>
  <c r="N18" i="1"/>
  <c r="N21" i="1"/>
  <c r="M33" i="1"/>
  <c r="M24" i="1"/>
  <c r="F23" i="1"/>
  <c r="K33" i="1"/>
  <c r="K24" i="1"/>
  <c r="N33" i="1" l="1"/>
  <c r="M30" i="1"/>
  <c r="M29" i="1" s="1"/>
  <c r="K30" i="1"/>
  <c r="K29" i="1" s="1"/>
  <c r="N29" i="1" l="1"/>
  <c r="F16" i="1"/>
  <c r="F19" i="1"/>
  <c r="F25" i="1"/>
  <c r="D23" i="1"/>
  <c r="F53" i="1"/>
  <c r="D53" i="1"/>
  <c r="F33" i="1"/>
  <c r="G53" i="1" l="1"/>
  <c r="D55" i="1"/>
  <c r="F15" i="1"/>
  <c r="D16" i="1"/>
  <c r="G16" i="1" s="1"/>
  <c r="D25" i="1"/>
  <c r="G25" i="1" s="1"/>
  <c r="D19" i="1"/>
  <c r="G19" i="1" s="1"/>
  <c r="D37" i="1"/>
  <c r="D58" i="1"/>
  <c r="D33" i="1"/>
  <c r="G33" i="1" s="1"/>
  <c r="D52" i="1" l="1"/>
  <c r="H42" i="3"/>
  <c r="H36" i="3"/>
  <c r="H27" i="3"/>
  <c r="H15" i="3"/>
  <c r="E42" i="3"/>
  <c r="E36" i="3"/>
  <c r="E27" i="3"/>
  <c r="E15" i="3"/>
  <c r="H26" i="3" l="1"/>
  <c r="H13" i="3"/>
  <c r="E26" i="3"/>
  <c r="E13" i="3"/>
  <c r="F55" i="1"/>
  <c r="G55" i="1" s="1"/>
  <c r="M58" i="1"/>
  <c r="M56" i="1"/>
  <c r="M53" i="1"/>
  <c r="K22" i="1"/>
  <c r="M22" i="1"/>
  <c r="M16" i="1"/>
  <c r="F58" i="1"/>
  <c r="G58" i="1" s="1"/>
  <c r="F37" i="1"/>
  <c r="G37" i="1" s="1"/>
  <c r="M15" i="1" l="1"/>
  <c r="M52" i="1"/>
  <c r="F52" i="1"/>
  <c r="H47" i="3"/>
  <c r="E47" i="3"/>
  <c r="F32" i="1"/>
  <c r="D32" i="1"/>
  <c r="K56" i="1"/>
  <c r="N56" i="1" s="1"/>
  <c r="K53" i="1"/>
  <c r="N53" i="1" s="1"/>
  <c r="K16" i="1"/>
  <c r="N16" i="1" s="1"/>
  <c r="M11" i="1"/>
  <c r="K11" i="1"/>
  <c r="K15" i="1" l="1"/>
  <c r="N15" i="1" s="1"/>
  <c r="G32" i="1"/>
  <c r="N43" i="1"/>
  <c r="K40" i="1"/>
  <c r="M36" i="1"/>
  <c r="D15" i="1"/>
  <c r="G15" i="1" s="1"/>
  <c r="F49" i="1"/>
  <c r="K58" i="1"/>
  <c r="N58" i="1" s="1"/>
  <c r="K36" i="1" l="1"/>
  <c r="N36" i="1" s="1"/>
  <c r="K52" i="1"/>
  <c r="M40" i="1"/>
  <c r="M46" i="1" s="1"/>
  <c r="M49" i="1" s="1"/>
  <c r="P49" i="1" s="1"/>
  <c r="D49" i="1"/>
  <c r="G49" i="1" s="1"/>
  <c r="K46" i="1"/>
  <c r="K39" i="1"/>
  <c r="K49" i="1" l="1"/>
  <c r="N49" i="1" s="1"/>
  <c r="M39" i="1"/>
  <c r="O49" i="1" l="1"/>
  <c r="L49" i="1"/>
</calcChain>
</file>

<file path=xl/sharedStrings.xml><?xml version="1.0" encoding="utf-8"?>
<sst xmlns="http://schemas.openxmlformats.org/spreadsheetml/2006/main" count="2448" uniqueCount="860">
  <si>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</si>
  <si>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</si>
  <si>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</si>
  <si>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</si>
  <si>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</si>
  <si>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</si>
  <si>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</si>
  <si>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</si>
  <si>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</si>
  <si>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</si>
  <si>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</si>
  <si>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</si>
  <si>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</si>
  <si>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</si>
  <si>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</si>
  <si>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</si>
  <si>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</si>
  <si>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</si>
  <si>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</si>
  <si>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</si>
  <si>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</si>
  <si>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</si>
  <si>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</si>
  <si>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</si>
  <si>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</si>
  <si>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</si>
  <si>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</si>
  <si>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</si>
  <si>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</si>
  <si>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</si>
  <si>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</si>
  <si>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</si>
  <si>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</si>
  <si>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</si>
  <si>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</si>
  <si>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</si>
  <si>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</si>
  <si>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</si>
  <si>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</si>
  <si>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</si>
  <si>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</si>
  <si>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</si>
  <si>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</si>
  <si>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</si>
  <si>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</si>
  <si>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</si>
  <si>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</si>
  <si>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</si>
  <si>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</si>
  <si>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</si>
  <si>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</si>
  <si>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</si>
  <si>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</si>
  <si>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</si>
  <si>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</si>
  <si>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</si>
  <si>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</si>
  <si>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</si>
  <si>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</si>
  <si>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</si>
  <si>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</si>
  <si>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</si>
  <si>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</si>
  <si>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</si>
  <si>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</si>
  <si>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</si>
  <si>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</si>
  <si>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</si>
  <si>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</si>
  <si>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</si>
  <si>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</si>
  <si>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</si>
  <si>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</si>
  <si>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</si>
  <si>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</si>
  <si>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</si>
  <si>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</si>
  <si>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</si>
  <si>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</si>
  <si>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</si>
  <si>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</si>
  <si>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</si>
  <si>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</si>
  <si>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</si>
  <si>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</si>
  <si>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</si>
  <si>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</si>
  <si>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</si>
  <si>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</si>
  <si>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</si>
  <si>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</si>
  <si>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</si>
  <si>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</si>
  <si>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</si>
  <si>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</si>
  <si>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</si>
  <si>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</si>
  <si>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</si>
  <si>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</si>
  <si>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</si>
  <si>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</si>
  <si>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</si>
  <si>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</si>
  <si>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</si>
  <si>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</si>
  <si>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</si>
  <si>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</si>
  <si>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</si>
  <si>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</si>
  <si>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</si>
  <si>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</si>
  <si>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</si>
  <si>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</si>
  <si>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</si>
  <si>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</si>
  <si>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</si>
  <si>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</si>
  <si>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</si>
  <si>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</si>
  <si>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</si>
  <si>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</si>
  <si>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</si>
  <si>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</si>
  <si>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</si>
  <si>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</si>
  <si>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</si>
  <si>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</si>
  <si>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</si>
  <si>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</si>
  <si>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</si>
  <si>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</si>
  <si>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</si>
  <si>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</si>
  <si>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</si>
  <si>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</si>
  <si>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</si>
  <si>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</si>
  <si>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</si>
  <si>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</si>
  <si>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</si>
  <si>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</si>
  <si>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</si>
  <si>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</si>
  <si>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</si>
  <si>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</si>
  <si>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</si>
  <si>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</si>
  <si>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</si>
  <si>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</si>
  <si>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</si>
  <si>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</si>
  <si>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</si>
  <si>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</si>
  <si>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</si>
  <si>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</si>
  <si>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</si>
  <si>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</si>
  <si>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</si>
  <si>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</si>
  <si>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</si>
  <si>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</si>
  <si>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</si>
  <si>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</si>
  <si>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</si>
  <si>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</si>
  <si>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</si>
  <si>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</si>
  <si>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</si>
  <si>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</si>
  <si>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</si>
  <si>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</si>
  <si>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</si>
  <si>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</si>
  <si>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</si>
  <si>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</si>
  <si>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</si>
  <si>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</si>
  <si>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</si>
  <si>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</si>
  <si>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</si>
  <si>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</si>
  <si>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</si>
  <si>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</si>
  <si>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</si>
  <si>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</si>
  <si>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</si>
  <si>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</si>
  <si>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</si>
  <si>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</si>
  <si>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</si>
  <si>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</si>
  <si>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</si>
  <si>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</si>
  <si>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</si>
  <si>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</si>
  <si>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</si>
  <si>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</si>
  <si>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</si>
  <si>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</si>
  <si>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</si>
  <si>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</si>
  <si>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</si>
  <si>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</si>
  <si>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</si>
  <si>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</si>
  <si>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</si>
  <si>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</si>
  <si>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</si>
  <si>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</si>
  <si>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</si>
  <si>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</si>
  <si>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</si>
  <si>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</si>
  <si>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</si>
  <si>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</si>
  <si>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</si>
  <si>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</si>
  <si>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</si>
  <si>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</si>
  <si>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</si>
  <si>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</si>
  <si>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</si>
  <si>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</si>
  <si>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Cuenta corriente</t>
  </si>
  <si>
    <t>1.1.10.05</t>
  </si>
  <si>
    <t>CUENTAS POR COBRAR</t>
  </si>
  <si>
    <t>1.3.11.27</t>
  </si>
  <si>
    <t>Contribuciones</t>
  </si>
  <si>
    <t>1.3.84.13</t>
  </si>
  <si>
    <t>Devolución iva para entidades de educación superior</t>
  </si>
  <si>
    <t>1.3.84.26</t>
  </si>
  <si>
    <t>Pago por cuenta de terceros</t>
  </si>
  <si>
    <t>1.3.84.90</t>
  </si>
  <si>
    <t>Otras cuentas por cobrar</t>
  </si>
  <si>
    <t>1.3.86.14</t>
  </si>
  <si>
    <t>Contribuciones, tasas e ingresos no tributarios</t>
  </si>
  <si>
    <t>1.5</t>
  </si>
  <si>
    <t>1.5.14.17</t>
  </si>
  <si>
    <t>Elementos y accesorios de aseo</t>
  </si>
  <si>
    <t>1.5.14.23</t>
  </si>
  <si>
    <t>Combustibles y lubricantes</t>
  </si>
  <si>
    <t>1.5.14.90</t>
  </si>
  <si>
    <t>Otros materiales y suministros</t>
  </si>
  <si>
    <t>1.6.15.01</t>
  </si>
  <si>
    <t>Edificaciones</t>
  </si>
  <si>
    <t>1.6.35.03</t>
  </si>
  <si>
    <t>Muebles, enseres y equipo de oficina</t>
  </si>
  <si>
    <t>Muebles y enseres</t>
  </si>
  <si>
    <t>Equipo y máquina de oficina</t>
  </si>
  <si>
    <t>1.6.35.04</t>
  </si>
  <si>
    <t>Equipos de comunicación y computación</t>
  </si>
  <si>
    <t>Equipo de comunicación</t>
  </si>
  <si>
    <t>Equipo de computación</t>
  </si>
  <si>
    <t>1.6.35.90</t>
  </si>
  <si>
    <t>Otros bienes muebles en bodega</t>
  </si>
  <si>
    <t>1.6.37.09</t>
  </si>
  <si>
    <t>1.6.37.10</t>
  </si>
  <si>
    <t>1.6.40.02</t>
  </si>
  <si>
    <t>Oficinas</t>
  </si>
  <si>
    <t>1.6.40.17</t>
  </si>
  <si>
    <t>Parqueaderos y garajes</t>
  </si>
  <si>
    <t>1.6.40.18</t>
  </si>
  <si>
    <t>Bodegas</t>
  </si>
  <si>
    <t>1.6.65.01</t>
  </si>
  <si>
    <t>1.6.65.02</t>
  </si>
  <si>
    <t>1.6.70.01</t>
  </si>
  <si>
    <t>1.6.70.02</t>
  </si>
  <si>
    <t>1.6.75.02</t>
  </si>
  <si>
    <t>Terrestre</t>
  </si>
  <si>
    <t>1.6.85.01</t>
  </si>
  <si>
    <t>1.6.85.06</t>
  </si>
  <si>
    <t>1.6.85.07</t>
  </si>
  <si>
    <t>1.6.85.08</t>
  </si>
  <si>
    <t>Equipos de transporte, tracción y elevación</t>
  </si>
  <si>
    <t>1.6.85.15</t>
  </si>
  <si>
    <t>Propiedades, planta y equipo no explotados</t>
  </si>
  <si>
    <t>1.6.95.05</t>
  </si>
  <si>
    <t>1.9.05.01</t>
  </si>
  <si>
    <t>Seguros</t>
  </si>
  <si>
    <t>1.9.05.05</t>
  </si>
  <si>
    <t>Impresos, publicaciones, suscripciones y afiliaciones</t>
  </si>
  <si>
    <t>1.9.05.14</t>
  </si>
  <si>
    <t>Bienes y servicios</t>
  </si>
  <si>
    <t>1.9.06.03</t>
  </si>
  <si>
    <t>Avances para viáticos y gastos de viaje</t>
  </si>
  <si>
    <t>1.9.06.04</t>
  </si>
  <si>
    <t>Anticipo para adquisición de bienes y servicios</t>
  </si>
  <si>
    <t>1.9.08.01</t>
  </si>
  <si>
    <t>En administración</t>
  </si>
  <si>
    <t>1.9.26</t>
  </si>
  <si>
    <t>DERECHOS EN FIDEICOMISO</t>
  </si>
  <si>
    <t>1.9.26.03</t>
  </si>
  <si>
    <t>Fiducia mercantil - patrimonio autónomo</t>
  </si>
  <si>
    <t>1.9.70.07</t>
  </si>
  <si>
    <t>Licencias</t>
  </si>
  <si>
    <t>1.9.70.08</t>
  </si>
  <si>
    <t>Softwares</t>
  </si>
  <si>
    <t>1.9.75.07</t>
  </si>
  <si>
    <t>1.9.75.08</t>
  </si>
  <si>
    <t>2</t>
  </si>
  <si>
    <t>2.4.01.01</t>
  </si>
  <si>
    <t>2.4.01.02</t>
  </si>
  <si>
    <t>Proyectos de inversion</t>
  </si>
  <si>
    <t>2.4.07.06</t>
  </si>
  <si>
    <t>Cobro cartera de terceros</t>
  </si>
  <si>
    <t>2.4.07.20</t>
  </si>
  <si>
    <t>Recaudos por clasificar</t>
  </si>
  <si>
    <t>2.4.07.22</t>
  </si>
  <si>
    <t>Estampillas</t>
  </si>
  <si>
    <t>2.4.07.90</t>
  </si>
  <si>
    <t>Otros recursos a favor de terceros</t>
  </si>
  <si>
    <t>2.4.24.01</t>
  </si>
  <si>
    <t>Aportes a fondos pensionales</t>
  </si>
  <si>
    <t>2.4.24.02</t>
  </si>
  <si>
    <t>Aportes a seguridad social en salud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</si>
  <si>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</si>
  <si>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</si>
  <si>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</si>
  <si>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</si>
  <si>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</si>
  <si>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</si>
  <si>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2.4.24.11</t>
  </si>
  <si>
    <t>Embargos judiciales</t>
  </si>
  <si>
    <t>2.4.24.13</t>
  </si>
  <si>
    <t>Cuentas de ahorro para el fomento de la construcción (afc)</t>
  </si>
  <si>
    <t>2.4.24.90</t>
  </si>
  <si>
    <t>Otros descuentos de nómina</t>
  </si>
  <si>
    <t>2.4.36.03</t>
  </si>
  <si>
    <t>Honorarios</t>
  </si>
  <si>
    <t>2.4.36.05</t>
  </si>
  <si>
    <t>Servicios</t>
  </si>
  <si>
    <t>2.4.36.08</t>
  </si>
  <si>
    <t>Compras</t>
  </si>
  <si>
    <t>2.4.36.15</t>
  </si>
  <si>
    <t>Rentas de trabajo</t>
  </si>
  <si>
    <t>2.4.36.25</t>
  </si>
  <si>
    <t>Impuesto a las ventas retenido.</t>
  </si>
  <si>
    <t>2.4.36.26</t>
  </si>
  <si>
    <t>Contratos de construcción</t>
  </si>
  <si>
    <t>2.4.36.27</t>
  </si>
  <si>
    <t>Retención de impuesto de industria y comercio por compras</t>
  </si>
  <si>
    <t>2.4.36.28</t>
  </si>
  <si>
    <t>Retención de impuesto de industria y comercio por ventas</t>
  </si>
  <si>
    <t>2.4.36.30</t>
  </si>
  <si>
    <t>Impuesto solidario por el covid 19</t>
  </si>
  <si>
    <t>2.4.36.31</t>
  </si>
  <si>
    <t>Aporte solidario voluntario por el covid 19</t>
  </si>
  <si>
    <t>2.4.40</t>
  </si>
  <si>
    <t>2.4.40.03</t>
  </si>
  <si>
    <t>Impuesto predial unificado</t>
  </si>
  <si>
    <t>2.4.40.14</t>
  </si>
  <si>
    <t>Cuota de fiscalización y auditaje</t>
  </si>
  <si>
    <t>2.4.40.16</t>
  </si>
  <si>
    <t>Impuesto sobre vehículos automotores</t>
  </si>
  <si>
    <t>2.4.40.23</t>
  </si>
  <si>
    <t>2.4.40.75</t>
  </si>
  <si>
    <t>Otros impuestos nacionales</t>
  </si>
  <si>
    <t>2.4.90.26</t>
  </si>
  <si>
    <t>Suscripciones</t>
  </si>
  <si>
    <t>2.4.90.27</t>
  </si>
  <si>
    <t>Viáticos y gastos de viaje</t>
  </si>
  <si>
    <t>2.4.90.28</t>
  </si>
  <si>
    <t>2.4.90.31</t>
  </si>
  <si>
    <t>Gastos legales</t>
  </si>
  <si>
    <t>2.4.90.34</t>
  </si>
  <si>
    <t>Aportes a escuelas industriales, institutos técnicos y esap</t>
  </si>
  <si>
    <t>Aportes a escuelas industriales e institutos técnicos</t>
  </si>
  <si>
    <t>Aportes a la esap</t>
  </si>
  <si>
    <t>2.4.90.39</t>
  </si>
  <si>
    <t>Saldos a favor de contribuyentes</t>
  </si>
  <si>
    <t>2.4.90.40</t>
  </si>
  <si>
    <t>Saldos a favor de beneficiarios</t>
  </si>
  <si>
    <t>2.4.90.50</t>
  </si>
  <si>
    <t>Aportes al icbf y sena</t>
  </si>
  <si>
    <t>Aportes al icbf</t>
  </si>
  <si>
    <t>Aportes al sena</t>
  </si>
  <si>
    <t>2.4.90.51</t>
  </si>
  <si>
    <t>Servicios públicos</t>
  </si>
  <si>
    <t>2.4.90.53</t>
  </si>
  <si>
    <t>Comisiones</t>
  </si>
  <si>
    <t>2.4.90.54</t>
  </si>
  <si>
    <t>2.4.90.55</t>
  </si>
  <si>
    <t>2.4.90.57</t>
  </si>
  <si>
    <t>Excedentes financieros</t>
  </si>
  <si>
    <t>2.4.90.58</t>
  </si>
  <si>
    <t>Arrendamiento operativo</t>
  </si>
  <si>
    <t>2.4.90.90</t>
  </si>
  <si>
    <t>Otras cuentas por pagar</t>
  </si>
  <si>
    <t>2.5.11.01</t>
  </si>
  <si>
    <t>Nómina por pagar</t>
  </si>
  <si>
    <t>2.5.11.02</t>
  </si>
  <si>
    <t>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</si>
  <si>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</si>
  <si>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</si>
  <si>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</si>
  <si>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</si>
  <si>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</si>
  <si>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</si>
  <si>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</si>
  <si>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</si>
  <si>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</si>
  <si>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</si>
  <si>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</si>
  <si>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Bonificación especial de recreación</t>
  </si>
  <si>
    <t>2.5.11.10</t>
  </si>
  <si>
    <t>Otras primas</t>
  </si>
  <si>
    <t>2.5.11.11</t>
  </si>
  <si>
    <t>Aportes a riesgos laborales</t>
  </si>
  <si>
    <t>2.5.11.15</t>
  </si>
  <si>
    <t>Capacitación, bienestar social y estímulos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</si>
  <si>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</si>
  <si>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</si>
  <si>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</si>
  <si>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</si>
  <si>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</si>
  <si>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</si>
  <si>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</si>
  <si>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Incapacidades</t>
  </si>
  <si>
    <t>2.7.01.03</t>
  </si>
  <si>
    <t>Administrativas</t>
  </si>
  <si>
    <t>2.9.10.13</t>
  </si>
  <si>
    <t>3</t>
  </si>
  <si>
    <t>3.1.05.06</t>
  </si>
  <si>
    <t>Capital fiscal</t>
  </si>
  <si>
    <t>RESULTADOS DE EJERCICIOS ANTERIORES</t>
  </si>
  <si>
    <t>3.1.09.01</t>
  </si>
  <si>
    <t>Utilidad o excedentes acumulados</t>
  </si>
  <si>
    <t>3.1.09.02</t>
  </si>
  <si>
    <t>Pérdidas o déficits acumulados</t>
  </si>
  <si>
    <t>3.1.10.01</t>
  </si>
  <si>
    <t>Utilidad o excedente del ejercicio</t>
  </si>
  <si>
    <t>3.1.45</t>
  </si>
  <si>
    <t>3.1.45.03</t>
  </si>
  <si>
    <t>Cuentas por cobrar</t>
  </si>
  <si>
    <t>3.1.45.06</t>
  </si>
  <si>
    <t>Propiedades, planta y equipo</t>
  </si>
  <si>
    <t>3.1.45.07</t>
  </si>
  <si>
    <t>Activos intangibles</t>
  </si>
  <si>
    <t>3.1.45.12</t>
  </si>
  <si>
    <t>Otros activos</t>
  </si>
  <si>
    <t>3.1.45.15</t>
  </si>
  <si>
    <t>Cuentas por pagar</t>
  </si>
  <si>
    <t>INGRESOS</t>
  </si>
  <si>
    <t>4.1.10.61</t>
  </si>
  <si>
    <t>4.1.95.02</t>
  </si>
  <si>
    <t>4.8.02.32</t>
  </si>
  <si>
    <t>Rendimientos sobre recursos entregados en administración</t>
  </si>
  <si>
    <t>4.8.02.33</t>
  </si>
  <si>
    <t>Otros intereses de mora</t>
  </si>
  <si>
    <t>4.8.08.26</t>
  </si>
  <si>
    <t>Recuperaciones</t>
  </si>
  <si>
    <t>4.8.08.90</t>
  </si>
  <si>
    <t>Otros ingresos diversos</t>
  </si>
  <si>
    <t>REVERSIÓN DE LAS PÉRDIDAS POR DETERIORO DE VALOR</t>
  </si>
  <si>
    <t>4.8.30.02</t>
  </si>
  <si>
    <t>5.1.01.01</t>
  </si>
  <si>
    <t>Sueldos</t>
  </si>
  <si>
    <t>5.1.01.03</t>
  </si>
  <si>
    <t>Horas extras y festivos</t>
  </si>
  <si>
    <t>5.1.01.05</t>
  </si>
  <si>
    <t>Gastos de representación</t>
  </si>
  <si>
    <t>5.1.01.10</t>
  </si>
  <si>
    <t>Prima técnica</t>
  </si>
  <si>
    <t>5.1.01.19</t>
  </si>
  <si>
    <t>5.1.01.23</t>
  </si>
  <si>
    <t>Auxilio de transporte</t>
  </si>
  <si>
    <t>5.1.01.60</t>
  </si>
  <si>
    <t>Subsidio de alimentación</t>
  </si>
  <si>
    <t>5.1.03.02</t>
  </si>
  <si>
    <t>5.1.03.03</t>
  </si>
  <si>
    <t>Cotizaciones a seguridad social en salud</t>
  </si>
  <si>
    <t>5.1.03.05</t>
  </si>
  <si>
    <t>Cotizaciones a riesgos laborales</t>
  </si>
  <si>
    <t>5.1.03.07</t>
  </si>
  <si>
    <t>Cotizaciones a entidades administradoras del régimen de ahorro individual</t>
  </si>
  <si>
    <t>5.1.04.01</t>
  </si>
  <si>
    <t>5.1.04.02</t>
  </si>
  <si>
    <t>5.1.04.03</t>
  </si>
  <si>
    <t>5.1.04.04</t>
  </si>
  <si>
    <t>5.1.07.01</t>
  </si>
  <si>
    <t>5.1.07.02</t>
  </si>
  <si>
    <t>5.1.07.04</t>
  </si>
  <si>
    <t>5.1.07.05</t>
  </si>
  <si>
    <t>5.1.07.06</t>
  </si>
  <si>
    <t>5.1.07.07</t>
  </si>
  <si>
    <t>5.1.11.15</t>
  </si>
  <si>
    <t>Mantenimiento</t>
  </si>
  <si>
    <t>5.1.11.17</t>
  </si>
  <si>
    <t>5.1.11.18</t>
  </si>
  <si>
    <t>5.1.11.19</t>
  </si>
  <si>
    <t>5.1.11.21</t>
  </si>
  <si>
    <t>5.1.11.23</t>
  </si>
  <si>
    <t>Comunicaciones y transporte</t>
  </si>
  <si>
    <t>5.1.11.25</t>
  </si>
  <si>
    <t>Seguros generales</t>
  </si>
  <si>
    <t>5.1.11.46</t>
  </si>
  <si>
    <t>5.1.11.49</t>
  </si>
  <si>
    <t>Servicios de aseo, cafetería, restaurante y lavandería</t>
  </si>
  <si>
    <t>5.1.11.50</t>
  </si>
  <si>
    <t>Procesamiento de información</t>
  </si>
  <si>
    <t>5.1.11.65</t>
  </si>
  <si>
    <t>Intangibles</t>
  </si>
  <si>
    <t>5.1.11.78</t>
  </si>
  <si>
    <t>5.1.11.79</t>
  </si>
  <si>
    <t>5.1.11.80</t>
  </si>
  <si>
    <t>5.3.60.01</t>
  </si>
  <si>
    <t>5.3.60.06</t>
  </si>
  <si>
    <t>5.3.60.07</t>
  </si>
  <si>
    <t>5.3.60.08</t>
  </si>
  <si>
    <t>5.3.66.05</t>
  </si>
  <si>
    <t>5.3.68.03</t>
  </si>
  <si>
    <t>5.8.90.90</t>
  </si>
  <si>
    <t>Otros gastos diversos</t>
  </si>
  <si>
    <t>DEVOLUCIONES Y DESCUENTOS INGRESOS FISCALES</t>
  </si>
  <si>
    <t>5.8.93.01</t>
  </si>
  <si>
    <t>8.1.90.03</t>
  </si>
  <si>
    <t>Intereses de mora</t>
  </si>
  <si>
    <t>8.1.90.90</t>
  </si>
  <si>
    <t>Otros activos contingentes</t>
  </si>
  <si>
    <t>8.3.15.10</t>
  </si>
  <si>
    <t>8.3.90.90</t>
  </si>
  <si>
    <t>Otras cuentas deudoras de control</t>
  </si>
  <si>
    <t>ACTIVOS CONTINGENTES POR CONTRA (CR)</t>
  </si>
  <si>
    <t>8.9.05.90</t>
  </si>
  <si>
    <t>Otros activos contigentes por contra</t>
  </si>
  <si>
    <t>8.9.15.06</t>
  </si>
  <si>
    <t>Bienes y derechos retirados</t>
  </si>
  <si>
    <t>8.9.15.90</t>
  </si>
  <si>
    <t>Otras cuentas deudoras de control por el contra</t>
  </si>
  <si>
    <t>9.1.20.04</t>
  </si>
  <si>
    <t>Administrativos</t>
  </si>
  <si>
    <t>9.1.90.90</t>
  </si>
  <si>
    <t>Otros pasivos contingentes</t>
  </si>
  <si>
    <t>9.3.90.90</t>
  </si>
  <si>
    <t>Otras cuentas acreedoras de control</t>
  </si>
  <si>
    <t>9.9.05.05</t>
  </si>
  <si>
    <t>Litigios y mecanismos alternativos de solución de conflictos</t>
  </si>
  <si>
    <t>9.9.05.90</t>
  </si>
  <si>
    <t>Otros pasivos contingentes por contra</t>
  </si>
  <si>
    <t>9.9.15.90</t>
  </si>
  <si>
    <t>Otras cuentas acreedoras de control por el contra</t>
  </si>
  <si>
    <t>4.8.08.28</t>
  </si>
  <si>
    <t>Indemnizaciones</t>
  </si>
  <si>
    <t>5.1.11.55</t>
  </si>
  <si>
    <t>Elementos de aseo, lavandería y cafetería</t>
  </si>
  <si>
    <t>5.1.20.01</t>
  </si>
  <si>
    <t>5.1.20.11</t>
  </si>
  <si>
    <t>5.1.08.10</t>
  </si>
  <si>
    <t>Viáticos</t>
  </si>
  <si>
    <t>5.1.11.14</t>
  </si>
  <si>
    <t>Materiales y suministros</t>
  </si>
  <si>
    <t>5.1.11.83</t>
  </si>
  <si>
    <t>Servicios de telecomunicaciones, transmisión y suministro de información</t>
  </si>
  <si>
    <t>2.4.60</t>
  </si>
  <si>
    <t>2.4.60.02</t>
  </si>
  <si>
    <t>CRÉDITOS JUDICIALES</t>
  </si>
  <si>
    <t>Sentencias</t>
  </si>
  <si>
    <t>DICIEMBRE DE 2022</t>
  </si>
  <si>
    <t>4.7</t>
  </si>
  <si>
    <t>OPERACIONES INTERISTITUCIONALES</t>
  </si>
  <si>
    <t>4.7.22</t>
  </si>
  <si>
    <t>5.3.47</t>
  </si>
  <si>
    <t>OPERACIONES INTERINSTITUCIONALES</t>
  </si>
  <si>
    <t>3.1.10.02</t>
  </si>
  <si>
    <t>Pérdida o déficit del ejercicio</t>
  </si>
  <si>
    <t>NOTAS</t>
  </si>
  <si>
    <t>MARZO DE 2023</t>
  </si>
  <si>
    <t>2023-03-31</t>
  </si>
  <si>
    <t>2023-01-01</t>
  </si>
  <si>
    <t>4.7.05</t>
  </si>
  <si>
    <t>FONDOS RECIBIDOS</t>
  </si>
  <si>
    <t>4.7.05.08</t>
  </si>
  <si>
    <t>Funcionamiento</t>
  </si>
  <si>
    <t>REVERSIÓN DEL DETERIORO DEL VALOR</t>
  </si>
  <si>
    <t>4.8.31</t>
  </si>
  <si>
    <t>REVERSIÓN DE PROVISIONES</t>
  </si>
  <si>
    <t>4.8.31.01</t>
  </si>
  <si>
    <t>Litigios y demandas</t>
  </si>
  <si>
    <t>5.1.11.16</t>
  </si>
  <si>
    <t>Reparaciones</t>
  </si>
  <si>
    <t xml:space="preserve">*Cifras en pesos colombianos </t>
  </si>
  <si>
    <t>%</t>
  </si>
  <si>
    <t>Revisó: Karen Ezpeleta merchán. Subdirectora Administrativa y Financiera - CRA</t>
  </si>
  <si>
    <t>JUNIO DE 2023</t>
  </si>
  <si>
    <t>JUNIO DE 2022</t>
  </si>
  <si>
    <t>2022-06-01</t>
  </si>
  <si>
    <t>2022-06-30</t>
  </si>
  <si>
    <t>1.1.05.02.002</t>
  </si>
  <si>
    <t>1.1.10.05.001</t>
  </si>
  <si>
    <t>1.3.11.27.001</t>
  </si>
  <si>
    <t>1.3.84.13.001</t>
  </si>
  <si>
    <t>1.3.84.26.001</t>
  </si>
  <si>
    <t>1.3.84.90.001</t>
  </si>
  <si>
    <t>1.3.86.14.001</t>
  </si>
  <si>
    <t>1.5.14.17.001</t>
  </si>
  <si>
    <t>1.5.14.23.001</t>
  </si>
  <si>
    <t>1.5.14.90.001</t>
  </si>
  <si>
    <t>1.6.15.01.001</t>
  </si>
  <si>
    <t>1.6.35.03.001</t>
  </si>
  <si>
    <t>1.6.35.03.002</t>
  </si>
  <si>
    <t>1.6.35.04.001</t>
  </si>
  <si>
    <t>1.6.35.04.002</t>
  </si>
  <si>
    <t>1.6.35.90.001</t>
  </si>
  <si>
    <t>1.6.37.09.001</t>
  </si>
  <si>
    <t>1.6.37.10.001</t>
  </si>
  <si>
    <t>1.6.37.10.002</t>
  </si>
  <si>
    <t>1.6.40.02.001</t>
  </si>
  <si>
    <t>1.6.40.17.001</t>
  </si>
  <si>
    <t>1.6.40.18.001</t>
  </si>
  <si>
    <t>1.6.65.01.001</t>
  </si>
  <si>
    <t>1.6.65.02.001</t>
  </si>
  <si>
    <t>1.6.70.01.001</t>
  </si>
  <si>
    <t>1.6.70.02.001</t>
  </si>
  <si>
    <t>1.6.75.02.001</t>
  </si>
  <si>
    <t>1.6.85.01.001</t>
  </si>
  <si>
    <t>Edificios y casas</t>
  </si>
  <si>
    <t>1.6.85.01.002</t>
  </si>
  <si>
    <t>1.6.85.01.015</t>
  </si>
  <si>
    <t>1.6.85.01.016</t>
  </si>
  <si>
    <t>1.6.85.06.001</t>
  </si>
  <si>
    <t>1.6.85.06.002</t>
  </si>
  <si>
    <t>1.6.85.07.001</t>
  </si>
  <si>
    <t>1.6.85.07.002</t>
  </si>
  <si>
    <t>1.6.85.08.002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</si>
  <si>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</si>
  <si>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</si>
  <si>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</si>
  <si>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</si>
  <si>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</si>
  <si>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</si>
  <si>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1.6.95.05.002</t>
  </si>
  <si>
    <t>1.6.95.05.015</t>
  </si>
  <si>
    <t>1.6.95.05.016</t>
  </si>
  <si>
    <t>1.9.05.01.001</t>
  </si>
  <si>
    <t>1.9.05.05.001</t>
  </si>
  <si>
    <t>1.9.05.14.001</t>
  </si>
  <si>
    <t>1.9.06.03.001</t>
  </si>
  <si>
    <t>1.9.06.04.001</t>
  </si>
  <si>
    <t>Adquisición de bienes y servicios</t>
  </si>
  <si>
    <t>1.9.08.01.001</t>
  </si>
  <si>
    <t>1.9.08.01.002</t>
  </si>
  <si>
    <t>En administración dtn - scun</t>
  </si>
  <si>
    <t>1.9.26.03.001</t>
  </si>
  <si>
    <t>1.9.70.07.001</t>
  </si>
  <si>
    <t>1.9.70.08.001</t>
  </si>
  <si>
    <t>1.9.75.07.001</t>
  </si>
  <si>
    <t>1.9.75.08.001</t>
  </si>
  <si>
    <t>2.4.01.01.001</t>
  </si>
  <si>
    <t>2.4.01.02.001</t>
  </si>
  <si>
    <t>Proyectos de inversión</t>
  </si>
  <si>
    <t>2.4.07.06.002</t>
  </si>
  <si>
    <t>Contribución contrato de obra pública</t>
  </si>
  <si>
    <t>2.4.07.20.001</t>
  </si>
  <si>
    <t>2.4.07.22.002</t>
  </si>
  <si>
    <t>Retencion estampilla pro unal y otras universidades estatales</t>
  </si>
  <si>
    <t>2.4.07.90.001</t>
  </si>
  <si>
    <t>2.4.24.01.001</t>
  </si>
  <si>
    <t>2.4.24.02.001</t>
  </si>
  <si>
    <t>2.4.24.06.001</t>
  </si>
  <si>
    <t>2.4.24.07.001</t>
  </si>
  <si>
    <t>2.4.24.08.001</t>
  </si>
  <si>
    <t>2.4.24.11.001</t>
  </si>
  <si>
    <t>2.4.24.13.001</t>
  </si>
  <si>
    <t>2.4.24.90.001</t>
  </si>
  <si>
    <t>2.4.36.03.001</t>
  </si>
  <si>
    <t>Retenido</t>
  </si>
  <si>
    <t>2.4.36.03.002</t>
  </si>
  <si>
    <t>Pagado (db)</t>
  </si>
  <si>
    <t>2.4.36.05.001</t>
  </si>
  <si>
    <t>2.4.36.05.002</t>
  </si>
  <si>
    <t>2.4.36.08.001</t>
  </si>
  <si>
    <t>2.4.36.08.002</t>
  </si>
  <si>
    <t>2.4.36.15.001</t>
  </si>
  <si>
    <t>2.4.36.15.002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</si>
  <si>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</si>
  <si>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</si>
  <si>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</si>
  <si>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</si>
  <si>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</si>
  <si>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</si>
  <si>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</si>
  <si>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</si>
  <si>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2.4.36.26.001</t>
  </si>
  <si>
    <t>2.4.36.26.002</t>
  </si>
  <si>
    <t>2.4.36.27.001</t>
  </si>
  <si>
    <t>2.4.36.27.002</t>
  </si>
  <si>
    <t>2.4.36.28.001</t>
  </si>
  <si>
    <t>2.4.36.28.002</t>
  </si>
  <si>
    <t>2.4.36.30.001</t>
  </si>
  <si>
    <t>2.4.36.30.002</t>
  </si>
  <si>
    <t>2.4.36.31.001</t>
  </si>
  <si>
    <t>2.4.36.31.002</t>
  </si>
  <si>
    <t>2.4.40.03.001</t>
  </si>
  <si>
    <t>2.4.40.14.001</t>
  </si>
  <si>
    <t>2.4.40.16.001</t>
  </si>
  <si>
    <t>2.4.40.23.001</t>
  </si>
  <si>
    <t>2.4.40.75.001</t>
  </si>
  <si>
    <t>2.4.90.26.001</t>
  </si>
  <si>
    <t>2.4.90.27.001</t>
  </si>
  <si>
    <t>2.4.90.28.001</t>
  </si>
  <si>
    <t>2.4.90.31.001</t>
  </si>
  <si>
    <t>2.4.90.34.001</t>
  </si>
  <si>
    <t>2.4.90.34.002</t>
  </si>
  <si>
    <t>2.4.90.39.001</t>
  </si>
  <si>
    <t>2.4.90.40.001</t>
  </si>
  <si>
    <t>2.4.90.50.001</t>
  </si>
  <si>
    <t>2.4.90.50.002</t>
  </si>
  <si>
    <t>2.4.90.51.001</t>
  </si>
  <si>
    <t>2.4.90.53.001</t>
  </si>
  <si>
    <t>2.4.90.54.001</t>
  </si>
  <si>
    <t>2.4.90.55.001</t>
  </si>
  <si>
    <t>2.4.90.57.001</t>
  </si>
  <si>
    <t>2.4.90.58.001</t>
  </si>
  <si>
    <t>2.4.90.90.001</t>
  </si>
  <si>
    <t>2.5.11.01.001</t>
  </si>
  <si>
    <t>2.5.11.02.001</t>
  </si>
  <si>
    <t>2.5.11.04.001</t>
  </si>
  <si>
    <t>2.5.11.05.001</t>
  </si>
  <si>
    <t>2.5.11.06.001</t>
  </si>
  <si>
    <t>2.5.11.07.001</t>
  </si>
  <si>
    <t>2.5.11.08.001</t>
  </si>
  <si>
    <t>2.5.11.09.001</t>
  </si>
  <si>
    <t>2.5.11.09.002</t>
  </si>
  <si>
    <t>2.5.11.10.001</t>
  </si>
  <si>
    <t>2.5.11.11.001</t>
  </si>
  <si>
    <t>2.5.11.15.001</t>
  </si>
  <si>
    <t>2.5.11.22.001</t>
  </si>
  <si>
    <t>2.5.11.23.001</t>
  </si>
  <si>
    <t>2.5.11.24.001</t>
  </si>
  <si>
    <t>2.5.11.25.001</t>
  </si>
  <si>
    <t>2.7.01.03.001</t>
  </si>
  <si>
    <t>2.9.10.13.001</t>
  </si>
  <si>
    <t>3.1.05.06.001</t>
  </si>
  <si>
    <t>Capital fiscal nación</t>
  </si>
  <si>
    <t>3.1.09.01.001</t>
  </si>
  <si>
    <t>3.1.09.01.002</t>
  </si>
  <si>
    <t>Corrección de errores de un periodo contable anterior</t>
  </si>
  <si>
    <t>3.1.09.02.001</t>
  </si>
  <si>
    <t>3.1.09.02.002</t>
  </si>
  <si>
    <t>3.1.10.01.001</t>
  </si>
  <si>
    <t>Utilidad o excédete del ejercicio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</si>
  <si>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</si>
  <si>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</si>
  <si>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</si>
  <si>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</si>
  <si>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</si>
  <si>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</si>
  <si>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</si>
  <si>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</si>
  <si>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</si>
  <si>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</si>
  <si>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</si>
  <si>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</si>
  <si>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</si>
  <si>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</si>
  <si>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3.1.45.07.002</t>
  </si>
  <si>
    <t>Activos intangibles - incorporados</t>
  </si>
  <si>
    <t>3.1.45.07.004</t>
  </si>
  <si>
    <t>Activos intangibles - mayor valor en medición</t>
  </si>
  <si>
    <t>3.1.45.12.001</t>
  </si>
  <si>
    <t>Otros activos - retirados</t>
  </si>
  <si>
    <t>3.1.45.15.001</t>
  </si>
  <si>
    <t>Cuentas por pagar - retirados</t>
  </si>
  <si>
    <t>3.1.45.15.002</t>
  </si>
  <si>
    <t>Cuentas por pagar - incorporados</t>
  </si>
  <si>
    <t>4.1.10.61.001</t>
  </si>
  <si>
    <t>4.1.95.02.001</t>
  </si>
  <si>
    <t>4.8.02.32.001</t>
  </si>
  <si>
    <t>4.8.02.33.001</t>
  </si>
  <si>
    <t>4.8.08.26.002</t>
  </si>
  <si>
    <t>Recuperaciones-provisiones- ajuste vigencia anterior</t>
  </si>
  <si>
    <t>4.8.08.28.001</t>
  </si>
  <si>
    <t>4.8.08.90.003</t>
  </si>
  <si>
    <t>Ajuste de valores al mil</t>
  </si>
  <si>
    <t>4.8.30.02.007</t>
  </si>
  <si>
    <t>Ingresos no tributarios</t>
  </si>
  <si>
    <t>5.1.01.01.001</t>
  </si>
  <si>
    <t>5.1.01.03.001</t>
  </si>
  <si>
    <t>5.1.01.05.001</t>
  </si>
  <si>
    <t>5.1.01.10.001</t>
  </si>
  <si>
    <t>5.1.01.19.003</t>
  </si>
  <si>
    <t>Bonificación por servicios prestados</t>
  </si>
  <si>
    <t>5.1.01.23.001</t>
  </si>
  <si>
    <t>5.1.01.60.001</t>
  </si>
  <si>
    <t>5.1.03.02.001</t>
  </si>
  <si>
    <t>5.1.03.03.001</t>
  </si>
  <si>
    <t>5.1.03.05.001</t>
  </si>
  <si>
    <t>5.1.03.07.001</t>
  </si>
  <si>
    <t>5.1.04.01.001</t>
  </si>
  <si>
    <t>5.1.04.02.001</t>
  </si>
  <si>
    <t>5.1.04.03.001</t>
  </si>
  <si>
    <t>5.1.04.04.001</t>
  </si>
  <si>
    <t>5.1.07.01.001</t>
  </si>
  <si>
    <t>5.1.07.02.001</t>
  </si>
  <si>
    <t>5.1.07.04.001</t>
  </si>
  <si>
    <t>5.1.07.05.001</t>
  </si>
  <si>
    <t>5.1.07.06.001</t>
  </si>
  <si>
    <t>5.1.07.07.001</t>
  </si>
  <si>
    <t>5.1.08.10.001</t>
  </si>
  <si>
    <t>5.1.11.14.001</t>
  </si>
  <si>
    <t>5.1.11.15.001</t>
  </si>
  <si>
    <t>5.1.11.17.001</t>
  </si>
  <si>
    <t>5.1.11.18.001</t>
  </si>
  <si>
    <t>5.1.11.19.001</t>
  </si>
  <si>
    <t>5.1.11.21.001</t>
  </si>
  <si>
    <t>5.1.11.23.001</t>
  </si>
  <si>
    <t>5.1.11.25.001</t>
  </si>
  <si>
    <t>5.1.11.46.001</t>
  </si>
  <si>
    <t>5.1.11.49.001</t>
  </si>
  <si>
    <t>5.1.11.50.001</t>
  </si>
  <si>
    <t>5.1.11.55.001</t>
  </si>
  <si>
    <t>5.1.11.65.001</t>
  </si>
  <si>
    <t>5.1.11.78.001</t>
  </si>
  <si>
    <t>5.1.11.79.001</t>
  </si>
  <si>
    <t>5.1.11.80.001</t>
  </si>
  <si>
    <t>5.1.11.83.001</t>
  </si>
  <si>
    <t>5.1.20.01.001</t>
  </si>
  <si>
    <t>5.1.20.11.001</t>
  </si>
  <si>
    <t>5.3.60.01.002</t>
  </si>
  <si>
    <t>5.3.60.01.015</t>
  </si>
  <si>
    <t>5.3.60.01.016</t>
  </si>
  <si>
    <t>5.3.60.06.001</t>
  </si>
  <si>
    <t>5.3.60.06.002</t>
  </si>
  <si>
    <t>5.3.60.07.001</t>
  </si>
  <si>
    <t>5.3.60.07.002</t>
  </si>
  <si>
    <t>5.3.60.08.002</t>
  </si>
  <si>
    <t>5.3.66.05.001</t>
  </si>
  <si>
    <t>5.3.68.03.001</t>
  </si>
  <si>
    <t>5.8.90.90.002</t>
  </si>
  <si>
    <t>5.8.93.01.001</t>
  </si>
  <si>
    <t>8.1.90.03.001</t>
  </si>
  <si>
    <t>8.1.90.90.001</t>
  </si>
  <si>
    <t>8.3.15.10.001</t>
  </si>
  <si>
    <t>8.3.90.90.001</t>
  </si>
  <si>
    <t>8.9.05.90.001</t>
  </si>
  <si>
    <t>8.9.15.06.001</t>
  </si>
  <si>
    <t>8.9.15.90.090</t>
  </si>
  <si>
    <t>9.1.20.04.001</t>
  </si>
  <si>
    <t>9.1.90.90.001</t>
  </si>
  <si>
    <t>9.3.90.90.001</t>
  </si>
  <si>
    <t>9.9.05.05.001</t>
  </si>
  <si>
    <t>9.9.05.90.001</t>
  </si>
  <si>
    <t>9.9.15.90.090</t>
  </si>
  <si>
    <t>NOMBRE: LEONARDO ENRIQUE NAVARRO JIMENEZ</t>
  </si>
  <si>
    <t>NOTA: Se presenta el informe financiero comparativo del segundo trimestre del 2023, de acuerdo con lo establecido en la Resolucion No. 356 del 2022</t>
  </si>
  <si>
    <t xml:space="preserve">Los suscritos Director Ejecutivo y Contador de la Comisión de Regulación de Agua Potable y Saneamiento Basico certifican que los saldos del Estado de Situación Financiera a junio 30 del 2023 y marzo 31 de 2023, fueron tomados fielmente de los libros de contabilidad, que la contabilidad se elaboró conforme a la normatividad emitida por la Contaduría General de la Nación para Entidades de Gobierno, anexa a la Resolución 533 de 2015 y sus modificatorias. </t>
  </si>
  <si>
    <t>2023-06-30</t>
  </si>
  <si>
    <t>2023-04-01</t>
  </si>
  <si>
    <t>1.3.11.37</t>
  </si>
  <si>
    <t>5.1.08.03</t>
  </si>
  <si>
    <t>5.1.08.04</t>
  </si>
  <si>
    <t>5.1.11.59</t>
  </si>
  <si>
    <t>5.8.04.05</t>
  </si>
  <si>
    <t>5.8.04.23</t>
  </si>
  <si>
    <t>Fondo de riesgos laborales - riesgos</t>
  </si>
  <si>
    <t>CONTRIBUCIONES, TASAS E INGRESOS NO TRIBUTARIOS</t>
  </si>
  <si>
    <t>Dotación y suministro a trabajadores</t>
  </si>
  <si>
    <t>Administración y emisión de títulos valores</t>
  </si>
  <si>
    <t>Pérdida por baja en cuentas de cuentas por cobrar</t>
  </si>
  <si>
    <t xml:space="preserve">Los suscritos Director Ejecutivo y Contador de la Comisión de Regulación de Agua Potable y Saneamiento Basico certifican que los saldos del Estado de Resultados a junio 30 del 2023 y junio 30 de 2022, fueron tomados fielmente de los libros de contabilidad, que la contabilidad se elaboró conforme a la normatividad emitida por la Contaduría General de la Nación para Entidades de Gobierno, anexa a la Resolución 533 de 2015 y sus modificatorias.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</si>
</sst>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</numFmts>
  <fonts count="4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78">
    <xf numFmtId="0" fontId="0" fillId="0" borderId="0" xfId="0"/>
    <xf numFmtId="0" fontId="6" fillId="0" borderId="0" xfId="1" applyFont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5" fontId="10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43" fontId="6" fillId="0" borderId="0" xfId="1" applyNumberFormat="1" applyFont="1" applyAlignment="1">
      <alignment vertical="center"/>
    </xf>
    <xf numFmtId="0" fontId="3" fillId="0" borderId="0" xfId="1"/>
    <xf numFmtId="0" fontId="3" fillId="0" borderId="11" xfId="1" applyBorder="1"/>
    <xf numFmtId="165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6" fillId="0" borderId="0" xfId="2" applyNumberFormat="1" applyFont="1" applyAlignment="1">
      <alignment vertical="center"/>
    </xf>
    <xf numFmtId="165" fontId="17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8" fillId="0" borderId="2" xfId="1" applyFont="1" applyBorder="1" applyAlignment="1">
      <alignment vertical="center"/>
    </xf>
    <xf numFmtId="0" fontId="5" fillId="0" borderId="2" xfId="7" applyFont="1" applyBorder="1" applyAlignment="1">
      <alignment vertical="center"/>
    </xf>
    <xf numFmtId="0" fontId="5" fillId="0" borderId="9" xfId="7" applyFont="1" applyBorder="1" applyAlignment="1">
      <alignment vertical="top" wrapText="1"/>
    </xf>
    <xf numFmtId="0" fontId="6" fillId="0" borderId="0" xfId="7" applyFont="1" applyAlignment="1">
      <alignment vertical="center"/>
    </xf>
    <xf numFmtId="0" fontId="5" fillId="0" borderId="9" xfId="7" applyFont="1" applyBorder="1" applyAlignment="1">
      <alignment vertical="center"/>
    </xf>
    <xf numFmtId="0" fontId="25" fillId="2" borderId="9" xfId="7" applyFont="1" applyFill="1" applyBorder="1" applyAlignment="1">
      <alignment vertical="top" wrapText="1"/>
    </xf>
    <xf numFmtId="0" fontId="26" fillId="0" borderId="10" xfId="7" applyFont="1" applyBorder="1"/>
    <xf numFmtId="0" fontId="27" fillId="0" borderId="0" xfId="7" applyFont="1"/>
    <xf numFmtId="166" fontId="27" fillId="0" borderId="0" xfId="6" applyNumberFormat="1" applyFont="1" applyBorder="1"/>
    <xf numFmtId="165" fontId="27" fillId="0" borderId="0" xfId="8" applyNumberFormat="1" applyFont="1" applyBorder="1"/>
    <xf numFmtId="165" fontId="27" fillId="0" borderId="11" xfId="8" applyNumberFormat="1" applyFont="1" applyBorder="1"/>
    <xf numFmtId="0" fontId="29" fillId="2" borderId="10" xfId="7" applyFont="1" applyFill="1" applyBorder="1" applyAlignment="1">
      <alignment horizontal="center"/>
    </xf>
    <xf numFmtId="166" fontId="28" fillId="2" borderId="0" xfId="6" applyNumberFormat="1" applyFont="1" applyFill="1" applyBorder="1" applyAlignment="1">
      <alignment horizontal="center"/>
    </xf>
    <xf numFmtId="0" fontId="17" fillId="2" borderId="10" xfId="7" applyFont="1" applyFill="1" applyBorder="1"/>
    <xf numFmtId="166" fontId="8" fillId="2" borderId="0" xfId="6" applyNumberFormat="1" applyFont="1" applyFill="1" applyBorder="1"/>
    <xf numFmtId="0" fontId="31" fillId="2" borderId="11" xfId="7" applyFont="1" applyFill="1" applyBorder="1"/>
    <xf numFmtId="0" fontId="31" fillId="2" borderId="0" xfId="7" applyFont="1" applyFill="1"/>
    <xf numFmtId="0" fontId="32" fillId="2" borderId="10" xfId="7" applyFont="1" applyFill="1" applyBorder="1"/>
    <xf numFmtId="166" fontId="14" fillId="2" borderId="0" xfId="6" applyNumberFormat="1" applyFont="1" applyFill="1" applyBorder="1" applyAlignment="1">
      <alignment horizontal="center"/>
    </xf>
    <xf numFmtId="0" fontId="27" fillId="2" borderId="11" xfId="7" applyFont="1" applyFill="1" applyBorder="1"/>
    <xf numFmtId="0" fontId="27" fillId="2" borderId="0" xfId="7" applyFont="1" applyFill="1"/>
    <xf numFmtId="0" fontId="32" fillId="0" borderId="10" xfId="7" applyFont="1" applyBorder="1"/>
    <xf numFmtId="166" fontId="14" fillId="2" borderId="0" xfId="6" applyNumberFormat="1" applyFont="1" applyFill="1" applyBorder="1"/>
    <xf numFmtId="0" fontId="17" fillId="0" borderId="10" xfId="0" applyFont="1" applyBorder="1" applyAlignment="1">
      <alignment vertical="center" wrapText="1"/>
    </xf>
    <xf numFmtId="0" fontId="28" fillId="0" borderId="0" xfId="7" applyFont="1"/>
    <xf numFmtId="164" fontId="12" fillId="0" borderId="12" xfId="8" applyFont="1" applyFill="1" applyBorder="1" applyAlignment="1">
      <alignment horizontal="right" vertical="center"/>
    </xf>
    <xf numFmtId="166" fontId="8" fillId="2" borderId="14" xfId="6" applyNumberFormat="1" applyFont="1" applyFill="1" applyBorder="1"/>
    <xf numFmtId="0" fontId="28" fillId="0" borderId="11" xfId="7" applyFont="1" applyBorder="1"/>
    <xf numFmtId="0" fontId="32" fillId="0" borderId="10" xfId="0" applyFont="1" applyBorder="1" applyAlignment="1">
      <alignment vertical="center" wrapText="1"/>
    </xf>
    <xf numFmtId="166" fontId="13" fillId="0" borderId="0" xfId="6" applyNumberFormat="1" applyFont="1" applyFill="1" applyBorder="1" applyAlignment="1">
      <alignment horizontal="right" vertical="center"/>
    </xf>
    <xf numFmtId="0" fontId="32" fillId="0" borderId="10" xfId="0" applyFont="1" applyBorder="1" applyAlignment="1">
      <alignment vertical="top" wrapText="1" readingOrder="1"/>
    </xf>
    <xf numFmtId="1" fontId="32" fillId="0" borderId="10" xfId="7" applyNumberFormat="1" applyFont="1" applyBorder="1"/>
    <xf numFmtId="166" fontId="14" fillId="0" borderId="0" xfId="6" applyNumberFormat="1" applyFont="1" applyBorder="1"/>
    <xf numFmtId="166" fontId="8" fillId="0" borderId="0" xfId="6" applyNumberFormat="1" applyFont="1" applyBorder="1"/>
    <xf numFmtId="166" fontId="8" fillId="2" borderId="13" xfId="6" applyNumberFormat="1" applyFont="1" applyFill="1" applyBorder="1"/>
    <xf numFmtId="0" fontId="22" fillId="0" borderId="10" xfId="7" applyFont="1" applyBorder="1"/>
    <xf numFmtId="166" fontId="2" fillId="2" borderId="0" xfId="6" applyNumberFormat="1" applyFont="1" applyFill="1" applyBorder="1"/>
    <xf numFmtId="165" fontId="28" fillId="2" borderId="0" xfId="8" applyNumberFormat="1" applyFont="1" applyFill="1" applyBorder="1" applyAlignment="1">
      <alignment horizontal="center"/>
    </xf>
    <xf numFmtId="165" fontId="27" fillId="2" borderId="11" xfId="8" applyNumberFormat="1" applyFont="1" applyFill="1" applyBorder="1"/>
    <xf numFmtId="165" fontId="29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27" fillId="2" borderId="0" xfId="8" applyNumberFormat="1" applyFont="1" applyFill="1" applyBorder="1"/>
    <xf numFmtId="165" fontId="27" fillId="0" borderId="0" xfId="8" applyNumberFormat="1" applyFont="1" applyFill="1" applyBorder="1"/>
    <xf numFmtId="165" fontId="27" fillId="0" borderId="11" xfId="8" applyNumberFormat="1" applyFont="1" applyFill="1" applyBorder="1"/>
    <xf numFmtId="165" fontId="27" fillId="0" borderId="11" xfId="8" applyNumberFormat="1" applyFont="1" applyFill="1" applyBorder="1" applyAlignment="1">
      <alignment horizontal="right"/>
    </xf>
    <xf numFmtId="165" fontId="27" fillId="0" borderId="0" xfId="8" applyNumberFormat="1" applyFont="1" applyFill="1" applyBorder="1" applyAlignment="1">
      <alignment horizontal="right"/>
    </xf>
    <xf numFmtId="166" fontId="27" fillId="2" borderId="0" xfId="6" applyNumberFormat="1" applyFont="1" applyFill="1"/>
    <xf numFmtId="165" fontId="27" fillId="2" borderId="0" xfId="8" applyNumberFormat="1" applyFont="1" applyFill="1"/>
    <xf numFmtId="0" fontId="26" fillId="0" borderId="0" xfId="7" applyFont="1"/>
    <xf numFmtId="166" fontId="27" fillId="0" borderId="0" xfId="6" applyNumberFormat="1" applyFont="1"/>
    <xf numFmtId="165" fontId="27" fillId="0" borderId="0" xfId="8" applyNumberFormat="1" applyFont="1"/>
    <xf numFmtId="0" fontId="4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2" borderId="6" xfId="1" applyFont="1" applyFill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9" fillId="0" borderId="16" xfId="1" applyFont="1" applyBorder="1"/>
    <xf numFmtId="0" fontId="14" fillId="0" borderId="16" xfId="1" applyFont="1" applyBorder="1" applyAlignment="1">
      <alignment horizontal="center"/>
    </xf>
    <xf numFmtId="0" fontId="14" fillId="0" borderId="16" xfId="1" applyFont="1" applyBorder="1"/>
    <xf numFmtId="0" fontId="3" fillId="0" borderId="16" xfId="1" applyBorder="1"/>
    <xf numFmtId="166" fontId="27" fillId="0" borderId="0" xfId="7" applyNumberFormat="1" applyFont="1"/>
    <xf numFmtId="0" fontId="26" fillId="2" borderId="10" xfId="7" applyFont="1" applyFill="1" applyBorder="1"/>
    <xf numFmtId="165" fontId="6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center" vertical="center" wrapText="1"/>
    </xf>
    <xf numFmtId="49" fontId="35" fillId="4" borderId="21" xfId="0" applyNumberFormat="1" applyFont="1" applyFill="1" applyBorder="1" applyAlignment="1">
      <alignment wrapText="1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2" fillId="2" borderId="10" xfId="1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7" fillId="0" borderId="10" xfId="1" applyFont="1" applyBorder="1"/>
    <xf numFmtId="0" fontId="4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0" fontId="37" fillId="0" borderId="16" xfId="1" applyFont="1" applyBorder="1"/>
    <xf numFmtId="43" fontId="4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8" fillId="2" borderId="11" xfId="7" applyFont="1" applyFill="1" applyBorder="1" applyAlignment="1">
      <alignment horizontal="center"/>
    </xf>
    <xf numFmtId="0" fontId="4" fillId="0" borderId="17" xfId="1" applyFont="1" applyBorder="1" applyAlignment="1">
      <alignment vertical="center"/>
    </xf>
    <xf numFmtId="0" fontId="2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/>
    </xf>
    <xf numFmtId="3" fontId="8" fillId="2" borderId="0" xfId="7" applyNumberFormat="1" applyFont="1" applyFill="1" applyAlignment="1">
      <alignment horizontal="center"/>
    </xf>
    <xf numFmtId="0" fontId="30" fillId="0" borderId="0" xfId="7" applyFont="1" applyAlignment="1">
      <alignment horizontal="center"/>
    </xf>
    <xf numFmtId="0" fontId="14" fillId="2" borderId="0" xfId="7" applyFont="1" applyFill="1"/>
    <xf numFmtId="0" fontId="14" fillId="0" borderId="0" xfId="7" applyFont="1"/>
    <xf numFmtId="0" fontId="8" fillId="0" borderId="0" xfId="7" applyFont="1" applyAlignment="1">
      <alignment horizontal="center"/>
    </xf>
    <xf numFmtId="3" fontId="14" fillId="2" borderId="0" xfId="7" applyNumberFormat="1" applyFont="1" applyFill="1" applyAlignment="1">
      <alignment horizontal="center"/>
    </xf>
    <xf numFmtId="3" fontId="14" fillId="2" borderId="0" xfId="7" applyNumberFormat="1" applyFont="1" applyFill="1"/>
    <xf numFmtId="3" fontId="8" fillId="0" borderId="0" xfId="7" applyNumberFormat="1" applyFont="1" applyAlignment="1">
      <alignment horizontal="center"/>
    </xf>
    <xf numFmtId="3" fontId="8" fillId="2" borderId="0" xfId="7" applyNumberFormat="1" applyFont="1" applyFill="1"/>
    <xf numFmtId="0" fontId="8" fillId="0" borderId="0" xfId="7" applyFont="1"/>
    <xf numFmtId="0" fontId="2" fillId="0" borderId="0" xfId="7"/>
    <xf numFmtId="3" fontId="2" fillId="2" borderId="0" xfId="7" applyNumberFormat="1" applyFill="1"/>
    <xf numFmtId="0" fontId="6" fillId="0" borderId="0" xfId="7" applyFont="1" applyAlignment="1">
      <alignment vertical="top" wrapText="1"/>
    </xf>
    <xf numFmtId="0" fontId="8" fillId="2" borderId="0" xfId="7" applyFont="1" applyFill="1"/>
    <xf numFmtId="0" fontId="9" fillId="0" borderId="0" xfId="7" applyFont="1"/>
    <xf numFmtId="44" fontId="6" fillId="0" borderId="0" xfId="7" applyNumberFormat="1" applyFont="1" applyAlignment="1">
      <alignment vertical="top" wrapText="1"/>
    </xf>
    <xf numFmtId="164" fontId="12" fillId="0" borderId="26" xfId="8" applyFont="1" applyFill="1" applyBorder="1" applyAlignment="1">
      <alignment horizontal="right" vertical="center"/>
    </xf>
    <xf numFmtId="164" fontId="12" fillId="0" borderId="16" xfId="8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40" fillId="0" borderId="19" xfId="0" applyNumberFormat="1" applyFont="1" applyBorder="1" applyAlignment="1">
      <alignment vertical="center" wrapText="1"/>
    </xf>
    <xf numFmtId="43" fontId="40" fillId="0" borderId="0" xfId="5" applyFont="1" applyAlignment="1">
      <alignment vertical="center" wrapText="1"/>
    </xf>
    <xf numFmtId="43" fontId="40" fillId="2" borderId="0" xfId="5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49" fontId="40" fillId="0" borderId="20" xfId="0" applyNumberFormat="1" applyFont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43" fontId="38" fillId="0" borderId="0" xfId="5" applyFont="1" applyAlignment="1">
      <alignment vertical="center" wrapText="1"/>
    </xf>
    <xf numFmtId="43" fontId="38" fillId="0" borderId="0" xfId="5" applyFont="1" applyFill="1" applyBorder="1" applyAlignment="1">
      <alignment vertical="center" wrapText="1"/>
    </xf>
    <xf numFmtId="49" fontId="39" fillId="3" borderId="19" xfId="0" applyNumberFormat="1" applyFont="1" applyFill="1" applyBorder="1" applyAlignment="1">
      <alignment vertical="center" wrapText="1"/>
    </xf>
    <xf numFmtId="49" fontId="39" fillId="3" borderId="20" xfId="0" applyNumberFormat="1" applyFont="1" applyFill="1" applyBorder="1" applyAlignment="1">
      <alignment vertical="center" wrapText="1"/>
    </xf>
    <xf numFmtId="0" fontId="35" fillId="5" borderId="15" xfId="1" applyFont="1" applyFill="1" applyBorder="1" applyAlignment="1">
      <alignment vertical="top" readingOrder="1"/>
    </xf>
    <xf numFmtId="0" fontId="35" fillId="4" borderId="15" xfId="1" applyFont="1" applyFill="1" applyBorder="1" applyAlignment="1">
      <alignment vertical="top" readingOrder="1"/>
    </xf>
    <xf numFmtId="49" fontId="39" fillId="0" borderId="21" xfId="0" applyNumberFormat="1" applyFont="1" applyBorder="1" applyAlignment="1">
      <alignment wrapText="1"/>
    </xf>
    <xf numFmtId="0" fontId="39" fillId="0" borderId="15" xfId="1" applyFont="1" applyBorder="1" applyAlignment="1">
      <alignment vertical="top" readingOrder="1"/>
    </xf>
    <xf numFmtId="0" fontId="39" fillId="6" borderId="15" xfId="1" applyFont="1" applyFill="1" applyBorder="1" applyAlignment="1">
      <alignment vertical="top" readingOrder="1"/>
    </xf>
    <xf numFmtId="44" fontId="35" fillId="5" borderId="15" xfId="1" applyNumberFormat="1" applyFont="1" applyFill="1" applyBorder="1" applyAlignment="1">
      <alignment vertical="top" wrapText="1" readingOrder="1"/>
    </xf>
    <xf numFmtId="44" fontId="35" fillId="4" borderId="15" xfId="1" applyNumberFormat="1" applyFont="1" applyFill="1" applyBorder="1" applyAlignment="1">
      <alignment vertical="top" wrapText="1" readingOrder="1"/>
    </xf>
    <xf numFmtId="44" fontId="39" fillId="6" borderId="15" xfId="1" applyNumberFormat="1" applyFont="1" applyFill="1" applyBorder="1" applyAlignment="1">
      <alignment vertical="top" wrapText="1" readingOrder="1"/>
    </xf>
    <xf numFmtId="44" fontId="39" fillId="0" borderId="15" xfId="1" applyNumberFormat="1" applyFont="1" applyBorder="1" applyAlignment="1">
      <alignment vertical="top" wrapText="1" readingOrder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3" fontId="39" fillId="0" borderId="24" xfId="5" applyFont="1" applyBorder="1" applyAlignment="1">
      <alignment horizontal="center" vertical="center" wrapText="1"/>
    </xf>
    <xf numFmtId="43" fontId="39" fillId="0" borderId="25" xfId="5" applyFont="1" applyBorder="1" applyAlignment="1">
      <alignment horizontal="center" vertical="center" wrapText="1"/>
    </xf>
    <xf numFmtId="49" fontId="35" fillId="5" borderId="21" xfId="0" applyNumberFormat="1" applyFont="1" applyFill="1" applyBorder="1" applyAlignment="1">
      <alignment wrapText="1"/>
    </xf>
    <xf numFmtId="44" fontId="35" fillId="5" borderId="22" xfId="1" applyNumberFormat="1" applyFont="1" applyFill="1" applyBorder="1" applyAlignment="1">
      <alignment vertical="top" wrapText="1" readingOrder="1"/>
    </xf>
    <xf numFmtId="44" fontId="35" fillId="4" borderId="22" xfId="1" applyNumberFormat="1" applyFont="1" applyFill="1" applyBorder="1" applyAlignment="1">
      <alignment vertical="top" wrapText="1" readingOrder="1"/>
    </xf>
    <xf numFmtId="49" fontId="39" fillId="6" borderId="21" xfId="0" applyNumberFormat="1" applyFont="1" applyFill="1" applyBorder="1" applyAlignment="1">
      <alignment wrapText="1"/>
    </xf>
    <xf numFmtId="44" fontId="39" fillId="6" borderId="22" xfId="1" applyNumberFormat="1" applyFont="1" applyFill="1" applyBorder="1" applyAlignment="1">
      <alignment vertical="top" wrapText="1" readingOrder="1"/>
    </xf>
    <xf numFmtId="44" fontId="39" fillId="0" borderId="22" xfId="1" applyNumberFormat="1" applyFont="1" applyBorder="1" applyAlignment="1">
      <alignment vertical="top" wrapText="1" readingOrder="1"/>
    </xf>
    <xf numFmtId="49" fontId="38" fillId="0" borderId="21" xfId="0" applyNumberFormat="1" applyFont="1" applyBorder="1" applyAlignment="1">
      <alignment wrapText="1"/>
    </xf>
    <xf numFmtId="0" fontId="7" fillId="2" borderId="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1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27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166" fontId="8" fillId="2" borderId="0" xfId="6" applyNumberFormat="1" applyFont="1" applyFill="1" applyBorder="1" applyAlignment="1">
      <alignment horizontal="center"/>
    </xf>
    <xf numFmtId="0" fontId="16" fillId="0" borderId="27" xfId="0" applyFont="1" applyBorder="1" applyAlignment="1">
      <alignment vertical="top" wrapText="1" readingOrder="1"/>
    </xf>
    <xf numFmtId="165" fontId="13" fillId="0" borderId="0" xfId="2" applyNumberFormat="1" applyFont="1" applyFill="1" applyBorder="1" applyAlignment="1">
      <alignment horizontal="right" vertical="center"/>
    </xf>
    <xf numFmtId="165" fontId="7" fillId="2" borderId="6" xfId="1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5" fontId="14" fillId="0" borderId="16" xfId="1" applyNumberFormat="1" applyFont="1" applyBorder="1"/>
    <xf numFmtId="165" fontId="9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4" fillId="0" borderId="16" xfId="1" applyNumberFormat="1" applyFont="1" applyBorder="1" applyAlignment="1">
      <alignment horizontal="center" vertical="center"/>
    </xf>
    <xf numFmtId="165" fontId="9" fillId="0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9" fontId="7" fillId="2" borderId="6" xfId="12" applyFont="1" applyFill="1" applyBorder="1" applyAlignment="1">
      <alignment vertical="center"/>
    </xf>
    <xf numFmtId="9" fontId="9" fillId="2" borderId="0" xfId="12" applyFont="1" applyFill="1" applyBorder="1" applyAlignment="1">
      <alignment vertical="center"/>
    </xf>
    <xf numFmtId="9" fontId="8" fillId="2" borderId="0" xfId="12" applyFont="1" applyFill="1" applyBorder="1" applyAlignment="1">
      <alignment horizontal="center" vertical="center" wrapText="1"/>
    </xf>
    <xf numFmtId="9" fontId="11" fillId="0" borderId="0" xfId="12" applyFont="1" applyFill="1" applyBorder="1" applyAlignment="1">
      <alignment horizontal="center" vertical="center" wrapText="1"/>
    </xf>
    <xf numFmtId="9" fontId="14" fillId="0" borderId="0" xfId="12" applyFont="1" applyFill="1" applyBorder="1" applyAlignment="1">
      <alignment vertical="center"/>
    </xf>
    <xf numFmtId="9" fontId="14" fillId="0" borderId="0" xfId="12" applyFont="1" applyFill="1" applyBorder="1" applyAlignment="1">
      <alignment horizontal="right" vertical="center"/>
    </xf>
    <xf numFmtId="9" fontId="9" fillId="0" borderId="0" xfId="12" applyFont="1" applyBorder="1" applyAlignment="1">
      <alignment vertical="center"/>
    </xf>
    <xf numFmtId="9" fontId="9" fillId="0" borderId="0" xfId="12" applyFont="1" applyAlignment="1">
      <alignment vertical="center"/>
    </xf>
    <xf numFmtId="9" fontId="4" fillId="0" borderId="16" xfId="12" applyFont="1" applyBorder="1" applyAlignment="1">
      <alignment horizontal="center" vertical="center"/>
    </xf>
    <xf numFmtId="9" fontId="9" fillId="0" borderId="0" xfId="12" applyFont="1" applyFill="1" applyAlignment="1">
      <alignment vertical="center"/>
    </xf>
    <xf numFmtId="43" fontId="6" fillId="7" borderId="0" xfId="1" applyNumberFormat="1" applyFont="1" applyFill="1" applyAlignment="1">
      <alignment vertical="center"/>
    </xf>
    <xf numFmtId="0" fontId="18" fillId="0" borderId="1" xfId="1" applyFont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8" fillId="0" borderId="0" xfId="1" applyFont="1" applyAlignment="1">
      <alignment horizontal="center"/>
    </xf>
    <xf numFmtId="0" fontId="6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32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165" fontId="12" fillId="2" borderId="0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1" applyFont="1" applyAlignment="1">
      <alignment horizontal="left" vertical="center"/>
    </xf>
    <xf numFmtId="44" fontId="6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43" fontId="12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165" fontId="21" fillId="0" borderId="0" xfId="1" applyNumberFormat="1" applyFont="1" applyAlignment="1">
      <alignment horizontal="left" vertical="center" wrapText="1"/>
    </xf>
    <xf numFmtId="9" fontId="21" fillId="0" borderId="0" xfId="12" applyFont="1" applyBorder="1" applyAlignment="1">
      <alignment horizontal="left" vertical="center" wrapText="1"/>
    </xf>
    <xf numFmtId="0" fontId="34" fillId="0" borderId="0" xfId="1" applyFont="1" applyAlignment="1">
      <alignment vertical="center" wrapText="1"/>
    </xf>
    <xf numFmtId="165" fontId="34" fillId="0" borderId="0" xfId="1" applyNumberFormat="1" applyFont="1" applyAlignment="1">
      <alignment vertical="center" wrapText="1"/>
    </xf>
    <xf numFmtId="9" fontId="34" fillId="0" borderId="0" xfId="12" applyFont="1" applyBorder="1" applyAlignment="1">
      <alignment vertical="center" wrapText="1"/>
    </xf>
    <xf numFmtId="0" fontId="14" fillId="0" borderId="0" xfId="1" applyFont="1"/>
    <xf numFmtId="165" fontId="14" fillId="0" borderId="0" xfId="1" applyNumberFormat="1" applyFont="1"/>
    <xf numFmtId="9" fontId="14" fillId="0" borderId="0" xfId="12" applyFont="1" applyBorder="1"/>
    <xf numFmtId="0" fontId="8" fillId="0" borderId="0" xfId="1" applyFont="1"/>
    <xf numFmtId="0" fontId="37" fillId="0" borderId="0" xfId="1" applyFont="1"/>
    <xf numFmtId="0" fontId="41" fillId="0" borderId="0" xfId="1" applyFont="1" applyAlignment="1">
      <alignment horizontal="center"/>
    </xf>
    <xf numFmtId="0" fontId="9" fillId="0" borderId="0" xfId="1" applyFont="1"/>
    <xf numFmtId="0" fontId="14" fillId="0" borderId="0" xfId="1" applyFont="1" applyAlignment="1">
      <alignment horizontal="center"/>
    </xf>
    <xf numFmtId="9" fontId="14" fillId="0" borderId="11" xfId="12" applyFont="1" applyFill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9" fontId="8" fillId="2" borderId="11" xfId="12" applyFont="1" applyFill="1" applyBorder="1" applyAlignment="1">
      <alignment horizontal="center" vertical="center" wrapText="1"/>
    </xf>
    <xf numFmtId="165" fontId="12" fillId="0" borderId="0" xfId="5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vertical="center"/>
    </xf>
    <xf numFmtId="165" fontId="12" fillId="0" borderId="0" xfId="5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vertical="center" wrapText="1"/>
    </xf>
    <xf numFmtId="43" fontId="0" fillId="0" borderId="0" xfId="5" applyFont="1" applyAlignment="1">
      <alignment vertical="center" wrapText="1"/>
    </xf>
    <xf numFmtId="43" fontId="0" fillId="2" borderId="0" xfId="5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9" fontId="42" fillId="3" borderId="19" xfId="0" applyNumberFormat="1" applyFont="1" applyFill="1" applyBorder="1" applyAlignment="1">
      <alignment vertical="center" wrapText="1"/>
    </xf>
    <xf numFmtId="49" fontId="42" fillId="3" borderId="20" xfId="0" applyNumberFormat="1" applyFont="1" applyFill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43" fontId="41" fillId="0" borderId="30" xfId="5" applyFont="1" applyBorder="1" applyAlignment="1">
      <alignment horizontal="center" vertical="center" wrapText="1"/>
    </xf>
    <xf numFmtId="0" fontId="43" fillId="2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49" fontId="35" fillId="4" borderId="15" xfId="0" applyNumberFormat="1" applyFont="1" applyFill="1" applyBorder="1" applyAlignment="1">
      <alignment wrapText="1"/>
    </xf>
    <xf numFmtId="49" fontId="39" fillId="8" borderId="21" xfId="0" applyNumberFormat="1" applyFont="1" applyFill="1" applyBorder="1" applyAlignment="1">
      <alignment wrapText="1"/>
    </xf>
    <xf numFmtId="49" fontId="39" fillId="8" borderId="15" xfId="0" applyNumberFormat="1" applyFont="1" applyFill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0" fontId="39" fillId="0" borderId="2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5" fillId="4" borderId="21" xfId="0" applyFont="1" applyFill="1" applyBorder="1" applyAlignment="1">
      <alignment vertical="center" wrapText="1"/>
    </xf>
    <xf numFmtId="0" fontId="35" fillId="4" borderId="15" xfId="0" applyFont="1" applyFill="1" applyBorder="1" applyAlignment="1">
      <alignment vertical="center" wrapText="1"/>
    </xf>
    <xf numFmtId="0" fontId="39" fillId="8" borderId="21" xfId="0" applyFont="1" applyFill="1" applyBorder="1" applyAlignment="1">
      <alignment vertical="center" wrapText="1"/>
    </xf>
    <xf numFmtId="0" fontId="39" fillId="8" borderId="15" xfId="0" applyFont="1" applyFill="1" applyBorder="1" applyAlignment="1">
      <alignment vertical="center" wrapText="1"/>
    </xf>
    <xf numFmtId="43" fontId="43" fillId="0" borderId="0" xfId="5" applyFont="1" applyFill="1" applyBorder="1" applyAlignment="1">
      <alignment vertical="center" wrapText="1"/>
    </xf>
    <xf numFmtId="43" fontId="43" fillId="0" borderId="0" xfId="5" applyFont="1" applyAlignment="1">
      <alignment vertical="center" wrapText="1"/>
    </xf>
    <xf numFmtId="165" fontId="12" fillId="0" borderId="16" xfId="8" applyNumberFormat="1" applyFont="1" applyFill="1" applyBorder="1" applyAlignment="1">
      <alignment horizontal="right" vertical="center"/>
    </xf>
    <xf numFmtId="165" fontId="8" fillId="2" borderId="0" xfId="7" applyNumberFormat="1" applyFont="1" applyFill="1"/>
    <xf numFmtId="165" fontId="12" fillId="0" borderId="26" xfId="8" applyNumberFormat="1" applyFont="1" applyFill="1" applyBorder="1" applyAlignment="1">
      <alignment horizontal="right" vertical="center"/>
    </xf>
    <xf numFmtId="165" fontId="8" fillId="2" borderId="14" xfId="6" applyNumberFormat="1" applyFont="1" applyFill="1" applyBorder="1"/>
    <xf numFmtId="165" fontId="14" fillId="2" borderId="0" xfId="7" applyNumberFormat="1" applyFont="1" applyFill="1"/>
    <xf numFmtId="165" fontId="13" fillId="0" borderId="0" xfId="6" applyNumberFormat="1" applyFont="1" applyFill="1" applyBorder="1" applyAlignment="1">
      <alignment horizontal="right" vertical="center"/>
    </xf>
    <xf numFmtId="165" fontId="14" fillId="2" borderId="0" xfId="6" applyNumberFormat="1" applyFont="1" applyFill="1" applyBorder="1"/>
    <xf numFmtId="165" fontId="12" fillId="0" borderId="12" xfId="8" applyNumberFormat="1" applyFont="1" applyFill="1" applyBorder="1" applyAlignment="1">
      <alignment horizontal="right" vertical="center"/>
    </xf>
    <xf numFmtId="165" fontId="14" fillId="0" borderId="0" xfId="6" applyNumberFormat="1" applyFont="1" applyBorder="1"/>
    <xf numFmtId="165" fontId="8" fillId="0" borderId="0" xfId="6" applyNumberFormat="1" applyFont="1" applyBorder="1"/>
    <xf numFmtId="165" fontId="8" fillId="2" borderId="13" xfId="6" applyNumberFormat="1" applyFont="1" applyFill="1" applyBorder="1"/>
    <xf numFmtId="43" fontId="41" fillId="0" borderId="0" xfId="5" applyFont="1" applyBorder="1" applyAlignment="1">
      <alignment horizontal="center" vertical="center" wrapText="1"/>
    </xf>
    <xf numFmtId="49" fontId="35" fillId="9" borderId="23" xfId="0" applyNumberFormat="1" applyFont="1" applyFill="1" applyBorder="1" applyAlignment="1">
      <alignment wrapText="1"/>
    </xf>
    <xf numFmtId="49" fontId="35" fillId="9" borderId="24" xfId="0" applyNumberFormat="1" applyFont="1" applyFill="1" applyBorder="1" applyAlignment="1">
      <alignment wrapText="1"/>
    </xf>
    <xf numFmtId="44" fontId="35" fillId="9" borderId="24" xfId="5" applyNumberFormat="1" applyFont="1" applyFill="1" applyBorder="1" applyAlignment="1">
      <alignment horizontal="right" wrapText="1"/>
    </xf>
    <xf numFmtId="44" fontId="35" fillId="9" borderId="25" xfId="5" applyNumberFormat="1" applyFont="1" applyFill="1" applyBorder="1" applyAlignment="1">
      <alignment horizontal="right" wrapText="1"/>
    </xf>
    <xf numFmtId="167" fontId="43" fillId="0" borderId="0" xfId="0" applyNumberFormat="1" applyFont="1" applyAlignment="1">
      <alignment vertical="center" wrapText="1"/>
    </xf>
    <xf numFmtId="44" fontId="35" fillId="4" borderId="15" xfId="5" applyNumberFormat="1" applyFont="1" applyFill="1" applyBorder="1" applyAlignment="1">
      <alignment horizontal="right" wrapText="1"/>
    </xf>
    <xf numFmtId="44" fontId="35" fillId="4" borderId="22" xfId="5" applyNumberFormat="1" applyFont="1" applyFill="1" applyBorder="1" applyAlignment="1">
      <alignment horizontal="right" wrapText="1"/>
    </xf>
    <xf numFmtId="44" fontId="39" fillId="8" borderId="15" xfId="5" applyNumberFormat="1" applyFont="1" applyFill="1" applyBorder="1" applyAlignment="1">
      <alignment horizontal="right" wrapText="1"/>
    </xf>
    <xf numFmtId="44" fontId="39" fillId="8" borderId="22" xfId="5" applyNumberFormat="1" applyFont="1" applyFill="1" applyBorder="1" applyAlignment="1">
      <alignment horizontal="right" wrapText="1"/>
    </xf>
    <xf numFmtId="44" fontId="39" fillId="0" borderId="15" xfId="5" applyNumberFormat="1" applyFont="1" applyFill="1" applyBorder="1" applyAlignment="1">
      <alignment horizontal="right" wrapText="1"/>
    </xf>
    <xf numFmtId="44" fontId="39" fillId="0" borderId="22" xfId="5" applyNumberFormat="1" applyFont="1" applyFill="1" applyBorder="1" applyAlignment="1">
      <alignment horizontal="right" wrapText="1"/>
    </xf>
    <xf numFmtId="49" fontId="38" fillId="0" borderId="15" xfId="0" applyNumberFormat="1" applyFont="1" applyBorder="1" applyAlignment="1">
      <alignment wrapText="1"/>
    </xf>
    <xf numFmtId="44" fontId="38" fillId="0" borderId="15" xfId="5" applyNumberFormat="1" applyFont="1" applyFill="1" applyBorder="1" applyAlignment="1">
      <alignment horizontal="right" wrapText="1"/>
    </xf>
    <xf numFmtId="44" fontId="38" fillId="0" borderId="22" xfId="5" applyNumberFormat="1" applyFont="1" applyFill="1" applyBorder="1" applyAlignment="1">
      <alignment horizontal="right" wrapText="1"/>
    </xf>
    <xf numFmtId="49" fontId="35" fillId="9" borderId="21" xfId="0" applyNumberFormat="1" applyFont="1" applyFill="1" applyBorder="1" applyAlignment="1">
      <alignment wrapText="1"/>
    </xf>
    <xf numFmtId="49" fontId="35" fillId="9" borderId="15" xfId="0" applyNumberFormat="1" applyFont="1" applyFill="1" applyBorder="1" applyAlignment="1">
      <alignment wrapText="1"/>
    </xf>
    <xf numFmtId="44" fontId="35" fillId="9" borderId="15" xfId="5" applyNumberFormat="1" applyFont="1" applyFill="1" applyBorder="1" applyAlignment="1">
      <alignment horizontal="right" wrapText="1"/>
    </xf>
    <xf numFmtId="44" fontId="35" fillId="9" borderId="22" xfId="5" applyNumberFormat="1" applyFont="1" applyFill="1" applyBorder="1" applyAlignment="1">
      <alignment horizontal="right" wrapText="1"/>
    </xf>
    <xf numFmtId="44" fontId="43" fillId="0" borderId="0" xfId="0" applyNumberFormat="1" applyFont="1" applyAlignment="1">
      <alignment vertical="center" wrapText="1"/>
    </xf>
    <xf numFmtId="44" fontId="39" fillId="0" borderId="0" xfId="5" applyNumberFormat="1" applyFont="1" applyFill="1" applyBorder="1" applyAlignment="1">
      <alignment horizontal="right" wrapText="1"/>
    </xf>
    <xf numFmtId="44" fontId="38" fillId="0" borderId="0" xfId="5" applyNumberFormat="1" applyFont="1" applyFill="1" applyBorder="1" applyAlignment="1">
      <alignment horizontal="right" wrapText="1"/>
    </xf>
    <xf numFmtId="0" fontId="38" fillId="0" borderId="21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44" fontId="38" fillId="0" borderId="15" xfId="5" applyNumberFormat="1" applyFont="1" applyFill="1" applyBorder="1" applyAlignment="1">
      <alignment vertical="center" wrapText="1"/>
    </xf>
    <xf numFmtId="44" fontId="38" fillId="0" borderId="22" xfId="5" applyNumberFormat="1" applyFont="1" applyFill="1" applyBorder="1" applyAlignment="1">
      <alignment vertical="center" wrapText="1"/>
    </xf>
    <xf numFmtId="44" fontId="39" fillId="0" borderId="15" xfId="5" applyNumberFormat="1" applyFont="1" applyFill="1" applyBorder="1" applyAlignment="1">
      <alignment vertical="center" wrapText="1"/>
    </xf>
    <xf numFmtId="44" fontId="39" fillId="0" borderId="22" xfId="5" applyNumberFormat="1" applyFont="1" applyFill="1" applyBorder="1" applyAlignment="1">
      <alignment vertical="center" wrapText="1"/>
    </xf>
    <xf numFmtId="44" fontId="39" fillId="8" borderId="15" xfId="5" applyNumberFormat="1" applyFont="1" applyFill="1" applyBorder="1" applyAlignment="1">
      <alignment vertical="center" wrapText="1"/>
    </xf>
    <xf numFmtId="44" fontId="39" fillId="8" borderId="22" xfId="5" applyNumberFormat="1" applyFont="1" applyFill="1" applyBorder="1" applyAlignment="1">
      <alignment vertical="center" wrapText="1"/>
    </xf>
    <xf numFmtId="44" fontId="35" fillId="4" borderId="15" xfId="5" applyNumberFormat="1" applyFont="1" applyFill="1" applyBorder="1" applyAlignment="1">
      <alignment vertical="center" wrapText="1"/>
    </xf>
    <xf numFmtId="44" fontId="35" fillId="4" borderId="22" xfId="5" applyNumberFormat="1" applyFont="1" applyFill="1" applyBorder="1" applyAlignment="1">
      <alignment vertical="center" wrapText="1"/>
    </xf>
    <xf numFmtId="41" fontId="43" fillId="0" borderId="0" xfId="6" applyFont="1" applyAlignment="1">
      <alignment vertical="center" wrapText="1"/>
    </xf>
    <xf numFmtId="0" fontId="35" fillId="9" borderId="21" xfId="0" applyFont="1" applyFill="1" applyBorder="1" applyAlignment="1">
      <alignment vertical="center" wrapText="1"/>
    </xf>
    <xf numFmtId="0" fontId="35" fillId="9" borderId="15" xfId="0" applyFont="1" applyFill="1" applyBorder="1" applyAlignment="1">
      <alignment vertical="center" wrapText="1"/>
    </xf>
    <xf numFmtId="44" fontId="35" fillId="9" borderId="15" xfId="5" applyNumberFormat="1" applyFont="1" applyFill="1" applyBorder="1" applyAlignment="1">
      <alignment vertical="center" wrapText="1"/>
    </xf>
    <xf numFmtId="44" fontId="35" fillId="9" borderId="22" xfId="5" applyNumberFormat="1" applyFont="1" applyFill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43" fontId="44" fillId="0" borderId="15" xfId="5" applyFont="1" applyFill="1" applyBorder="1" applyAlignment="1">
      <alignment vertical="center" wrapText="1"/>
    </xf>
    <xf numFmtId="43" fontId="44" fillId="0" borderId="22" xfId="5" applyFont="1" applyFill="1" applyBorder="1" applyAlignment="1">
      <alignment vertical="center" wrapText="1"/>
    </xf>
    <xf numFmtId="0" fontId="43" fillId="0" borderId="31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43" fontId="43" fillId="0" borderId="32" xfId="5" applyFont="1" applyFill="1" applyBorder="1" applyAlignment="1">
      <alignment vertical="center" wrapText="1"/>
    </xf>
    <xf numFmtId="43" fontId="43" fillId="0" borderId="33" xfId="5" applyFont="1" applyFill="1" applyBorder="1" applyAlignment="1">
      <alignment vertical="center" wrapText="1"/>
    </xf>
    <xf numFmtId="44" fontId="16" fillId="0" borderId="27" xfId="0" applyNumberFormat="1" applyFont="1" applyBorder="1" applyAlignment="1">
      <alignment vertical="top" wrapText="1" readingOrder="1"/>
    </xf>
    <xf numFmtId="0" fontId="35" fillId="4" borderId="0" xfId="0" applyFont="1" applyFill="1" applyAlignment="1">
      <alignment vertical="center" wrapText="1"/>
    </xf>
    <xf numFmtId="43" fontId="35" fillId="4" borderId="0" xfId="5" applyFont="1" applyFill="1" applyBorder="1" applyAlignment="1">
      <alignment vertical="center" wrapText="1"/>
    </xf>
    <xf numFmtId="43" fontId="35" fillId="4" borderId="0" xfId="5" applyFont="1" applyFill="1" applyAlignment="1">
      <alignment vertical="center" wrapText="1"/>
    </xf>
    <xf numFmtId="0" fontId="39" fillId="6" borderId="0" xfId="0" applyFont="1" applyFill="1" applyAlignment="1">
      <alignment vertical="center" wrapText="1"/>
    </xf>
    <xf numFmtId="43" fontId="39" fillId="6" borderId="0" xfId="5" applyFont="1" applyFill="1" applyBorder="1" applyAlignment="1">
      <alignment vertical="center" wrapText="1"/>
    </xf>
    <xf numFmtId="43" fontId="39" fillId="6" borderId="0" xfId="5" applyFont="1" applyFill="1" applyAlignment="1">
      <alignment vertical="center" wrapText="1"/>
    </xf>
    <xf numFmtId="0" fontId="8" fillId="6" borderId="27" xfId="0" applyFont="1" applyFill="1" applyBorder="1" applyAlignment="1">
      <alignment vertical="top" wrapText="1" readingOrder="1"/>
    </xf>
    <xf numFmtId="0" fontId="38" fillId="0" borderId="15" xfId="1" applyFont="1" applyBorder="1" applyAlignment="1">
      <alignment vertical="top" readingOrder="1"/>
    </xf>
    <xf numFmtId="44" fontId="38" fillId="0" borderId="15" xfId="1" applyNumberFormat="1" applyFont="1" applyBorder="1" applyAlignment="1">
      <alignment vertical="top" wrapText="1" readingOrder="1"/>
    </xf>
    <xf numFmtId="44" fontId="38" fillId="0" borderId="22" xfId="1" applyNumberFormat="1" applyFont="1" applyBorder="1" applyAlignment="1">
      <alignment vertical="top" wrapText="1" readingOrder="1"/>
    </xf>
    <xf numFmtId="43" fontId="38" fillId="0" borderId="0" xfId="5" applyFont="1" applyFill="1" applyAlignment="1">
      <alignment vertical="center" wrapText="1"/>
    </xf>
    <xf numFmtId="44" fontId="38" fillId="0" borderId="0" xfId="0" applyNumberFormat="1" applyFont="1" applyAlignment="1">
      <alignment vertical="center" wrapText="1"/>
    </xf>
    <xf numFmtId="165" fontId="8" fillId="0" borderId="14" xfId="6" applyNumberFormat="1" applyFont="1" applyFill="1" applyBorder="1"/>
    <xf numFmtId="165" fontId="14" fillId="0" borderId="0" xfId="6" applyNumberFormat="1" applyFont="1" applyFill="1" applyBorder="1"/>
    <xf numFmtId="165" fontId="8" fillId="0" borderId="0" xfId="6" applyNumberFormat="1" applyFont="1" applyFill="1" applyBorder="1"/>
    <xf numFmtId="0" fontId="14" fillId="0" borderId="3" xfId="1" applyFont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top" wrapText="1"/>
    </xf>
    <xf numFmtId="0" fontId="18" fillId="0" borderId="4" xfId="1" applyFont="1" applyBorder="1" applyAlignment="1">
      <alignment horizontal="left" vertical="top" wrapText="1"/>
    </xf>
    <xf numFmtId="0" fontId="18" fillId="0" borderId="2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/>
    </xf>
    <xf numFmtId="0" fontId="18" fillId="0" borderId="0" xfId="1" applyFont="1" applyAlignment="1">
      <alignment horizontal="left" vertical="top"/>
    </xf>
    <xf numFmtId="0" fontId="18" fillId="0" borderId="11" xfId="1" applyFont="1" applyBorder="1" applyAlignment="1">
      <alignment horizontal="left" vertical="top"/>
    </xf>
    <xf numFmtId="0" fontId="8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4" fillId="0" borderId="0" xfId="1" applyFont="1" applyAlignment="1">
      <alignment horizontal="left" wrapText="1"/>
    </xf>
    <xf numFmtId="0" fontId="28" fillId="2" borderId="10" xfId="7" applyFont="1" applyFill="1" applyBorder="1" applyAlignment="1">
      <alignment horizontal="center"/>
    </xf>
    <xf numFmtId="0" fontId="28" fillId="2" borderId="0" xfId="7" applyFont="1" applyFill="1" applyAlignment="1">
      <alignment horizontal="center"/>
    </xf>
    <xf numFmtId="0" fontId="28" fillId="2" borderId="11" xfId="7" applyFont="1" applyFill="1" applyBorder="1" applyAlignment="1">
      <alignment horizontal="center"/>
    </xf>
    <xf numFmtId="0" fontId="6" fillId="0" borderId="0" xfId="7" applyFont="1" applyAlignment="1">
      <alignment horizontal="left" vertical="top" wrapText="1"/>
    </xf>
    <xf numFmtId="0" fontId="33" fillId="2" borderId="3" xfId="7" applyFont="1" applyFill="1" applyBorder="1" applyAlignment="1">
      <alignment horizontal="center"/>
    </xf>
    <xf numFmtId="0" fontId="33" fillId="2" borderId="4" xfId="7" applyFont="1" applyFill="1" applyBorder="1" applyAlignment="1">
      <alignment horizontal="center"/>
    </xf>
    <xf numFmtId="0" fontId="33" fillId="2" borderId="2" xfId="7" applyFont="1" applyFill="1" applyBorder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6" fillId="0" borderId="0" xfId="7" applyFont="1" applyAlignment="1">
      <alignment horizontal="left" vertical="center" wrapText="1"/>
    </xf>
    <xf numFmtId="0" fontId="8" fillId="0" borderId="10" xfId="7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11" xfId="7" applyFont="1" applyBorder="1" applyAlignment="1">
      <alignment horizontal="center"/>
    </xf>
    <xf numFmtId="0" fontId="23" fillId="0" borderId="1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5" fillId="0" borderId="3" xfId="7" applyFont="1" applyBorder="1" applyAlignment="1">
      <alignment horizontal="left" vertical="center"/>
    </xf>
    <xf numFmtId="0" fontId="5" fillId="0" borderId="4" xfId="7" applyFont="1" applyBorder="1" applyAlignment="1">
      <alignment horizontal="left" vertical="center"/>
    </xf>
    <xf numFmtId="0" fontId="5" fillId="0" borderId="2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 wrapText="1"/>
    </xf>
    <xf numFmtId="0" fontId="5" fillId="0" borderId="7" xfId="7" applyFont="1" applyBorder="1" applyAlignment="1">
      <alignment horizontal="left" vertical="center" wrapText="1"/>
    </xf>
    <xf numFmtId="0" fontId="24" fillId="2" borderId="3" xfId="7" applyFont="1" applyFill="1" applyBorder="1" applyAlignment="1">
      <alignment horizontal="center" vertical="center" wrapText="1"/>
    </xf>
    <xf numFmtId="0" fontId="24" fillId="2" borderId="4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left" vertical="center" wrapText="1"/>
    </xf>
    <xf numFmtId="0" fontId="6" fillId="0" borderId="0" xfId="7" applyFont="1" applyAlignment="1">
      <alignment horizontal="center" vertical="center" wrapText="1"/>
    </xf>
  </cellXfs>
  <cellStyles count="13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Millares 2 2 3 2" xfId="11" xr:uid="{A853EC90-F279-45B1-A2F0-56AA3D06BF79}"/>
    <cellStyle name="Normal" xfId="0" builtinId="0"/>
    <cellStyle name="Normal 2" xfId="1" xr:uid="{00000000-0005-0000-0000-000006000000}"/>
    <cellStyle name="Normal 2 2" xfId="7" xr:uid="{00000000-0005-0000-0000-000007000000}"/>
    <cellStyle name="Normal 2 3" xfId="10" xr:uid="{D94D37F1-10D9-4404-8C52-0E9146A1C014}"/>
    <cellStyle name="Normal 3 2" xfId="3" xr:uid="{00000000-0005-0000-0000-000008000000}"/>
    <cellStyle name="Normal 3 2 2" xfId="9" xr:uid="{62BF85F4-FE75-4A44-9F57-64112E194195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50D88910-0C5F-4482-9417-892BCF66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123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0A35EB14-FD0D-4CF5-93D9-2F06CFC98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DA0FC4CD-0122-4625-A7A6-0D2E851E5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8" name="2 Imagen">
          <a:extLst>
            <a:ext uri="{FF2B5EF4-FFF2-40B4-BE49-F238E27FC236}">
              <a16:creationId xmlns:a16="http://schemas.microsoft.com/office/drawing/2014/main" id="{C5AC6D9F-9B68-4205-BFBD-25073092A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9" name="2 Imagen">
          <a:extLst>
            <a:ext uri="{FF2B5EF4-FFF2-40B4-BE49-F238E27FC236}">
              <a16:creationId xmlns:a16="http://schemas.microsoft.com/office/drawing/2014/main" id="{C48FA408-78E6-414E-ABA9-2034F72FA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0" name="2 Imagen">
          <a:extLst>
            <a:ext uri="{FF2B5EF4-FFF2-40B4-BE49-F238E27FC236}">
              <a16:creationId xmlns:a16="http://schemas.microsoft.com/office/drawing/2014/main" id="{00914A3C-2E3B-4280-B278-F3176A977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1" name="2 Imagen">
          <a:extLst>
            <a:ext uri="{FF2B5EF4-FFF2-40B4-BE49-F238E27FC236}">
              <a16:creationId xmlns:a16="http://schemas.microsoft.com/office/drawing/2014/main" id="{6539D877-ACA3-4C67-B778-E30725837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2" name="2 Imagen">
          <a:extLst>
            <a:ext uri="{FF2B5EF4-FFF2-40B4-BE49-F238E27FC236}">
              <a16:creationId xmlns:a16="http://schemas.microsoft.com/office/drawing/2014/main" id="{6FD92CFB-1023-4C44-BD0D-44B3D1B5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3" name="2 Imagen">
          <a:extLst>
            <a:ext uri="{FF2B5EF4-FFF2-40B4-BE49-F238E27FC236}">
              <a16:creationId xmlns:a16="http://schemas.microsoft.com/office/drawing/2014/main" id="{4AA1E02B-230F-4B26-BC22-5EF193F9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4" name="2 Imagen">
          <a:extLst>
            <a:ext uri="{FF2B5EF4-FFF2-40B4-BE49-F238E27FC236}">
              <a16:creationId xmlns:a16="http://schemas.microsoft.com/office/drawing/2014/main" id="{8A12C845-72EC-495F-8F04-70F119C6F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5" name="2 Imagen">
          <a:extLst>
            <a:ext uri="{FF2B5EF4-FFF2-40B4-BE49-F238E27FC236}">
              <a16:creationId xmlns:a16="http://schemas.microsoft.com/office/drawing/2014/main" id="{ED23754A-7F05-402F-9544-2F10CA4E5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6" name="2 Imagen">
          <a:extLst>
            <a:ext uri="{FF2B5EF4-FFF2-40B4-BE49-F238E27FC236}">
              <a16:creationId xmlns:a16="http://schemas.microsoft.com/office/drawing/2014/main" id="{44276652-86CF-4903-B0EF-914729FAB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17" name="2 Imagen">
          <a:extLst>
            <a:ext uri="{FF2B5EF4-FFF2-40B4-BE49-F238E27FC236}">
              <a16:creationId xmlns:a16="http://schemas.microsoft.com/office/drawing/2014/main" id="{67388352-2839-4668-BF68-FD0E67FC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BB5768E3-2F90-4A5A-912D-1BCCE166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9D1AA25F-0D57-4573-B7DD-F32574B56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277F4AF3-4479-4CDD-A5F1-59E9B772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5F88C0D7-884B-41C4-8424-51314F733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P99"/>
  <sheetViews>
    <sheetView view="pageBreakPreview" topLeftCell="B1" zoomScale="85" zoomScaleNormal="84" zoomScaleSheetLayoutView="85" workbookViewId="0">
      <selection activeCell="O14" sqref="O14"/>
    </sheetView>
  </sheetViews>
  <sheetFormatPr baseColWidth="10" defaultColWidth="11.42578125" defaultRowHeight="11.25" outlineLevelCol="1"/>
  <cols>
    <col min="1" max="1" width="13.5703125" style="85" customWidth="1"/>
    <col min="2" max="2" width="67.85546875" style="1" bestFit="1" customWidth="1"/>
    <col min="3" max="3" width="6.28515625" style="113" hidden="1" customWidth="1" outlineLevel="1"/>
    <col min="4" max="4" width="18.85546875" style="12" bestFit="1" customWidth="1" collapsed="1"/>
    <col min="5" max="5" width="3.7109375" style="12" customWidth="1"/>
    <col min="6" max="6" width="18.7109375" style="171" customWidth="1" outlineLevel="1"/>
    <col min="7" max="7" width="8.85546875" style="179" customWidth="1" outlineLevel="1"/>
    <col min="8" max="8" width="5.42578125" style="85" customWidth="1"/>
    <col min="9" max="9" width="67.85546875" style="1" customWidth="1"/>
    <col min="10" max="10" width="6.85546875" style="147" hidden="1" customWidth="1" outlineLevel="1"/>
    <col min="11" max="11" width="18.7109375" style="1" customWidth="1" collapsed="1"/>
    <col min="12" max="12" width="4.7109375" style="1" customWidth="1"/>
    <col min="13" max="13" width="18.85546875" style="1" customWidth="1" outlineLevel="1"/>
    <col min="14" max="14" width="9.5703125" style="1" bestFit="1" customWidth="1"/>
    <col min="15" max="15" width="16.140625" style="1" customWidth="1"/>
    <col min="16" max="16" width="15" style="1" bestFit="1" customWidth="1"/>
    <col min="17" max="16384" width="11.42578125" style="1"/>
  </cols>
  <sheetData>
    <row r="1" spans="1:14" ht="32.1" customHeight="1" thickBot="1">
      <c r="A1" s="329"/>
      <c r="B1" s="15" t="s">
        <v>0</v>
      </c>
      <c r="C1" s="331" t="s">
        <v>1</v>
      </c>
      <c r="D1" s="332"/>
      <c r="E1" s="332"/>
      <c r="F1" s="332"/>
      <c r="G1" s="332"/>
      <c r="H1" s="332"/>
      <c r="I1" s="333" t="s">
        <v>2</v>
      </c>
      <c r="J1" s="334"/>
      <c r="K1" s="341" t="s">
        <v>3</v>
      </c>
      <c r="L1" s="342"/>
      <c r="M1" s="342"/>
      <c r="N1" s="343"/>
    </row>
    <row r="2" spans="1:14" ht="32.1" customHeight="1" thickBot="1">
      <c r="A2" s="330"/>
      <c r="B2" s="183" t="s">
        <v>4</v>
      </c>
      <c r="C2" s="335" t="s">
        <v>5</v>
      </c>
      <c r="D2" s="336"/>
      <c r="E2" s="336"/>
      <c r="F2" s="336"/>
      <c r="G2" s="336"/>
      <c r="H2" s="336"/>
      <c r="I2" s="337" t="s">
        <v>6</v>
      </c>
      <c r="J2" s="338"/>
      <c r="K2" s="344" t="s">
        <v>7</v>
      </c>
      <c r="L2" s="345"/>
      <c r="M2" s="345"/>
      <c r="N2" s="346"/>
    </row>
    <row r="3" spans="1:14" ht="12" thickBot="1">
      <c r="A3" s="339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185"/>
    </row>
    <row r="4" spans="1:14">
      <c r="A4" s="79"/>
      <c r="B4" s="68"/>
      <c r="C4" s="145"/>
      <c r="D4" s="155"/>
      <c r="E4" s="68"/>
      <c r="F4" s="155"/>
      <c r="G4" s="172"/>
      <c r="H4" s="86"/>
      <c r="I4" s="68"/>
      <c r="J4" s="146"/>
      <c r="K4" s="68"/>
      <c r="L4" s="68"/>
      <c r="M4" s="68"/>
      <c r="N4" s="185"/>
    </row>
    <row r="5" spans="1:14" ht="12.75">
      <c r="A5" s="80"/>
      <c r="B5" s="347" t="s">
        <v>8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</row>
    <row r="6" spans="1:14">
      <c r="A6" s="80"/>
      <c r="B6" s="349" t="s">
        <v>580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1:14">
      <c r="A7" s="80"/>
      <c r="B7" s="187"/>
      <c r="C7" s="184"/>
      <c r="D7" s="2"/>
      <c r="E7" s="2"/>
      <c r="F7" s="161"/>
      <c r="G7" s="173"/>
      <c r="N7" s="3"/>
    </row>
    <row r="8" spans="1:14">
      <c r="A8" s="80"/>
      <c r="B8" s="187"/>
      <c r="C8" s="184"/>
      <c r="D8" s="2"/>
      <c r="E8" s="2"/>
      <c r="F8" s="161"/>
      <c r="G8" s="173"/>
      <c r="N8" s="3"/>
    </row>
    <row r="9" spans="1:14">
      <c r="A9" s="80"/>
      <c r="B9" s="187"/>
      <c r="C9" s="184"/>
      <c r="D9" s="2"/>
      <c r="E9" s="2"/>
      <c r="F9" s="161"/>
      <c r="G9" s="173"/>
      <c r="N9" s="3"/>
    </row>
    <row r="10" spans="1:14" ht="16.5" customHeight="1">
      <c r="A10" s="80"/>
      <c r="B10" s="187"/>
      <c r="C10" s="184"/>
      <c r="D10" s="2"/>
      <c r="E10" s="2"/>
      <c r="F10" s="161"/>
      <c r="G10" s="173"/>
      <c r="N10" s="3"/>
    </row>
    <row r="11" spans="1:14" s="14" customFormat="1" ht="12.75">
      <c r="A11" s="81"/>
      <c r="B11" s="188" t="s">
        <v>9</v>
      </c>
      <c r="C11" s="188" t="s">
        <v>10</v>
      </c>
      <c r="D11" s="156" t="s">
        <v>583</v>
      </c>
      <c r="E11" s="13"/>
      <c r="F11" s="162" t="s">
        <v>566</v>
      </c>
      <c r="G11" s="174" t="s">
        <v>581</v>
      </c>
      <c r="H11" s="189"/>
      <c r="I11" s="188" t="s">
        <v>9</v>
      </c>
      <c r="J11" s="190" t="s">
        <v>10</v>
      </c>
      <c r="K11" s="77" t="str">
        <f>+D11</f>
        <v>JUNIO DE 2023</v>
      </c>
      <c r="L11" s="13"/>
      <c r="M11" s="191" t="str">
        <f>+F11</f>
        <v>MARZO DE 2023</v>
      </c>
      <c r="N11" s="221" t="s">
        <v>581</v>
      </c>
    </row>
    <row r="12" spans="1:14">
      <c r="A12" s="80"/>
      <c r="D12" s="157"/>
      <c r="E12" s="4"/>
      <c r="F12" s="163"/>
      <c r="G12" s="175"/>
      <c r="N12" s="3"/>
    </row>
    <row r="13" spans="1:14" ht="12.75">
      <c r="A13" s="80"/>
      <c r="B13" s="192" t="s">
        <v>11</v>
      </c>
      <c r="C13" s="193"/>
      <c r="D13" s="158"/>
      <c r="E13" s="5"/>
      <c r="F13" s="164"/>
      <c r="G13" s="176"/>
      <c r="I13" s="192" t="s">
        <v>12</v>
      </c>
      <c r="J13" s="194"/>
      <c r="K13" s="5"/>
      <c r="L13" s="5"/>
      <c r="M13" s="5"/>
      <c r="N13" s="3"/>
    </row>
    <row r="14" spans="1:14" ht="12.75">
      <c r="A14" s="80"/>
      <c r="B14" s="192"/>
      <c r="C14" s="193"/>
      <c r="D14" s="5"/>
      <c r="E14" s="5"/>
      <c r="F14" s="164"/>
      <c r="G14" s="176"/>
      <c r="I14" s="192"/>
      <c r="J14" s="194"/>
      <c r="K14" s="5"/>
      <c r="L14" s="5"/>
      <c r="M14" s="5"/>
      <c r="N14" s="3"/>
    </row>
    <row r="15" spans="1:14" ht="12.75">
      <c r="A15" s="80"/>
      <c r="B15" s="195" t="s">
        <v>13</v>
      </c>
      <c r="C15" s="193"/>
      <c r="D15" s="159">
        <f>+D16+D19+D25+D23</f>
        <v>11478483539.279999</v>
      </c>
      <c r="E15" s="5"/>
      <c r="F15" s="159">
        <f>+F16+F19+F25+F23</f>
        <v>16133560018.739998</v>
      </c>
      <c r="G15" s="177">
        <f>+(D15-F15)/D15</f>
        <v>-0.40554803807751022</v>
      </c>
      <c r="I15" s="195" t="s">
        <v>14</v>
      </c>
      <c r="J15" s="194"/>
      <c r="K15" s="159">
        <f>+K16+K22+K24</f>
        <v>11079675415.4</v>
      </c>
      <c r="L15" s="5"/>
      <c r="M15" s="159">
        <f>+M16+M22+M24</f>
        <v>10504848694.539999</v>
      </c>
      <c r="N15" s="219">
        <f>+(K15-M15)/K15</f>
        <v>5.1881187788320071E-2</v>
      </c>
    </row>
    <row r="16" spans="1:14" ht="12.75">
      <c r="A16" s="82" t="s">
        <v>15</v>
      </c>
      <c r="B16" s="89" t="s">
        <v>16</v>
      </c>
      <c r="C16" s="193">
        <v>5</v>
      </c>
      <c r="D16" s="159">
        <f>+SUM(D17:D18)</f>
        <v>808083329.51999998</v>
      </c>
      <c r="E16" s="5"/>
      <c r="F16" s="159">
        <f>+SUM(F17:F18)</f>
        <v>891041998.09000003</v>
      </c>
      <c r="G16" s="177">
        <f t="shared" ref="G16:G60" si="0">+(D16-F16)/D16*100%</f>
        <v>-0.1026610320241074</v>
      </c>
      <c r="H16" s="196" t="s">
        <v>17</v>
      </c>
      <c r="I16" s="89" t="s">
        <v>18</v>
      </c>
      <c r="J16" s="194">
        <v>21</v>
      </c>
      <c r="K16" s="158">
        <f>+K17+K18+K19+K20+K21</f>
        <v>223694393</v>
      </c>
      <c r="L16" s="5"/>
      <c r="M16" s="158">
        <f>+M17+M18+M19+M20+M21</f>
        <v>85517178</v>
      </c>
      <c r="N16" s="219">
        <f t="shared" ref="N16:N60" si="1">+(K16-M16)/K16*100%</f>
        <v>0.61770531280147012</v>
      </c>
    </row>
    <row r="17" spans="1:15" ht="12.75">
      <c r="A17" s="83" t="s">
        <v>19</v>
      </c>
      <c r="B17" s="90" t="s">
        <v>20</v>
      </c>
      <c r="C17" s="193"/>
      <c r="D17" s="154">
        <f>+VLOOKUP(A17,'JUNIO 2023'!$A$7:$H$186,7,0)</f>
        <v>12000000</v>
      </c>
      <c r="E17" s="5"/>
      <c r="F17" s="165">
        <f>+VLOOKUP(A17,'MARZO 2023'!$A$7:$H$208,7,0)</f>
        <v>12000000</v>
      </c>
      <c r="G17" s="177">
        <f t="shared" si="0"/>
        <v>0</v>
      </c>
      <c r="H17" s="197" t="s">
        <v>21</v>
      </c>
      <c r="I17" s="90" t="s">
        <v>22</v>
      </c>
      <c r="J17" s="194"/>
      <c r="K17" s="154">
        <f>+VLOOKUP(H17,'JUNIO 2023'!$A$7:$H$284,7,0)</f>
        <v>0</v>
      </c>
      <c r="L17" s="5"/>
      <c r="M17" s="165">
        <f>+VLOOKUP(H17,'MARZO 2023'!$A$7:$H$208,7,0)</f>
        <v>0</v>
      </c>
      <c r="N17" s="219"/>
    </row>
    <row r="18" spans="1:15" ht="12.75">
      <c r="A18" s="83" t="s">
        <v>23</v>
      </c>
      <c r="B18" s="90" t="s">
        <v>24</v>
      </c>
      <c r="C18" s="193"/>
      <c r="D18" s="154">
        <f>+VLOOKUP(A18,'JUNIO 2023'!$A$7:$H$186,7,0)</f>
        <v>796083329.51999998</v>
      </c>
      <c r="E18" s="5"/>
      <c r="F18" s="165">
        <f>+VLOOKUP(A18,'MARZO 2023'!$A$7:$H$208,7,0)</f>
        <v>879041998.09000003</v>
      </c>
      <c r="G18" s="177">
        <f t="shared" si="0"/>
        <v>-0.1042085237735353</v>
      </c>
      <c r="H18" s="197" t="s">
        <v>25</v>
      </c>
      <c r="I18" s="90" t="s">
        <v>26</v>
      </c>
      <c r="J18" s="194"/>
      <c r="K18" s="154">
        <f>+VLOOKUP(H18,'JUNIO 2023'!$A$7:$H$284,7,0)</f>
        <v>30067555</v>
      </c>
      <c r="L18" s="5"/>
      <c r="M18" s="165">
        <f>+VLOOKUP(H18,'MARZO 2023'!$A$7:$H$208,7,0)</f>
        <v>735872</v>
      </c>
      <c r="N18" s="219">
        <f t="shared" si="1"/>
        <v>0.97552604460189729</v>
      </c>
    </row>
    <row r="19" spans="1:15" ht="12.75">
      <c r="A19" s="82" t="s">
        <v>27</v>
      </c>
      <c r="B19" s="89" t="s">
        <v>28</v>
      </c>
      <c r="C19" s="193">
        <v>7</v>
      </c>
      <c r="D19" s="159">
        <f>+SUM(D20:D22)</f>
        <v>1006864559.48</v>
      </c>
      <c r="E19" s="5"/>
      <c r="F19" s="159">
        <f>+SUM(F20:F22)</f>
        <v>1668316054.45</v>
      </c>
      <c r="G19" s="177">
        <f t="shared" si="0"/>
        <v>-0.65694187837101925</v>
      </c>
      <c r="H19" s="197" t="s">
        <v>29</v>
      </c>
      <c r="I19" s="90" t="s">
        <v>30</v>
      </c>
      <c r="J19" s="194"/>
      <c r="K19" s="154">
        <f>+VLOOKUP(H19,'JUNIO 2023'!$A$7:$H$284,7,0)</f>
        <v>34171500</v>
      </c>
      <c r="L19" s="5"/>
      <c r="M19" s="165">
        <f>+VLOOKUP(H19,'MARZO 2023'!$A$7:$H$208,7,0)</f>
        <v>0</v>
      </c>
      <c r="N19" s="219"/>
    </row>
    <row r="20" spans="1:15" ht="12.75">
      <c r="A20" s="83" t="s">
        <v>31</v>
      </c>
      <c r="B20" s="90" t="s">
        <v>32</v>
      </c>
      <c r="C20" s="193"/>
      <c r="D20" s="154">
        <f>+VLOOKUP(A20,'JUNIO 2023'!$A$7:$H$186,7,0)</f>
        <v>982658044.48000002</v>
      </c>
      <c r="E20" s="5"/>
      <c r="F20" s="165">
        <f>+VLOOKUP(A20,'MARZO 2023'!$A$7:$H$208,7,0)</f>
        <v>1661373961.45</v>
      </c>
      <c r="G20" s="177">
        <f t="shared" si="0"/>
        <v>-0.6906938998592953</v>
      </c>
      <c r="H20" s="197" t="s">
        <v>33</v>
      </c>
      <c r="I20" s="90" t="s">
        <v>34</v>
      </c>
      <c r="J20" s="194"/>
      <c r="K20" s="154">
        <f>+VLOOKUP(H20,'JUNIO 2023'!$A$7:$H$284,7,0)</f>
        <v>159314338</v>
      </c>
      <c r="L20" s="5"/>
      <c r="M20" s="165">
        <f>+VLOOKUP(H20,'MARZO 2023'!$A$7:$H$208,7,0)</f>
        <v>84607754</v>
      </c>
      <c r="N20" s="219">
        <f t="shared" si="1"/>
        <v>0.46892567823995857</v>
      </c>
    </row>
    <row r="21" spans="1:15" ht="12.75">
      <c r="A21" s="83" t="s">
        <v>35</v>
      </c>
      <c r="B21" s="90" t="s">
        <v>36</v>
      </c>
      <c r="C21" s="193"/>
      <c r="D21" s="154">
        <f>+VLOOKUP(A21,'JUNIO 2023'!$A$7:$H$186,7,0)</f>
        <v>24206515</v>
      </c>
      <c r="E21" s="5"/>
      <c r="F21" s="165">
        <f>+VLOOKUP(A21,'MARZO 2023'!$A$7:$H$208,7,0)</f>
        <v>6942093</v>
      </c>
      <c r="G21" s="177">
        <f t="shared" si="0"/>
        <v>0.71321385998769338</v>
      </c>
      <c r="H21" s="197" t="s">
        <v>37</v>
      </c>
      <c r="I21" s="90" t="s">
        <v>38</v>
      </c>
      <c r="J21" s="194"/>
      <c r="K21" s="154">
        <f>+VLOOKUP(H21,'JUNIO 2023'!$A$7:$H$284,7,0)</f>
        <v>141000</v>
      </c>
      <c r="L21" s="5"/>
      <c r="M21" s="165">
        <f>+VLOOKUP(H21,'MARZO 2023'!$A$7:$H$208,7,0)</f>
        <v>173552</v>
      </c>
      <c r="N21" s="219">
        <f t="shared" si="1"/>
        <v>-0.23086524822695034</v>
      </c>
    </row>
    <row r="22" spans="1:15" ht="12.75">
      <c r="A22" s="83" t="s">
        <v>39</v>
      </c>
      <c r="B22" s="90" t="s">
        <v>40</v>
      </c>
      <c r="C22" s="193"/>
      <c r="D22" s="154">
        <f>+VLOOKUP(A22,'JUNIO 2023'!$A$7:$H$186,7,0)</f>
        <v>0</v>
      </c>
      <c r="E22" s="5"/>
      <c r="F22" s="165">
        <f>+VLOOKUP(A22,'MARZO 2023'!$A$7:$H$208,7,0)</f>
        <v>0</v>
      </c>
      <c r="G22" s="177"/>
      <c r="H22" s="196" t="s">
        <v>41</v>
      </c>
      <c r="I22" s="89" t="s">
        <v>42</v>
      </c>
      <c r="J22" s="147">
        <v>22</v>
      </c>
      <c r="K22" s="222">
        <f>+K23</f>
        <v>1659560171.77</v>
      </c>
      <c r="L22" s="5"/>
      <c r="M22" s="222">
        <f>+M23</f>
        <v>1334328946.9100001</v>
      </c>
      <c r="N22" s="219"/>
    </row>
    <row r="23" spans="1:15" ht="12.75">
      <c r="A23" s="83">
        <v>15</v>
      </c>
      <c r="B23" s="89" t="s">
        <v>43</v>
      </c>
      <c r="C23" s="193"/>
      <c r="D23" s="159">
        <f>+SUM(D24)</f>
        <v>0</v>
      </c>
      <c r="E23" s="5"/>
      <c r="F23" s="159">
        <f>+SUM(F24)</f>
        <v>0</v>
      </c>
      <c r="G23" s="177"/>
      <c r="H23" s="197" t="s">
        <v>44</v>
      </c>
      <c r="I23" s="90" t="s">
        <v>45</v>
      </c>
      <c r="J23" s="194"/>
      <c r="K23" s="154">
        <f>+VLOOKUP(H23,'JUNIO 2023'!$A$7:$H$284,7,0)</f>
        <v>1659560171.77</v>
      </c>
      <c r="L23" s="5"/>
      <c r="M23" s="165">
        <f>+VLOOKUP(H23,'MARZO 2023'!$A$7:$H$208,7,0)</f>
        <v>1334328946.9100001</v>
      </c>
      <c r="N23" s="219"/>
    </row>
    <row r="24" spans="1:15" ht="12.75">
      <c r="A24" s="88" t="s">
        <v>46</v>
      </c>
      <c r="B24" s="90" t="s">
        <v>47</v>
      </c>
      <c r="C24" s="193"/>
      <c r="D24" s="154">
        <f>+VLOOKUP(A24,'JUNIO 2023'!$A$7:$H$186,7,0)</f>
        <v>0</v>
      </c>
      <c r="E24" s="5"/>
      <c r="F24" s="165">
        <v>0</v>
      </c>
      <c r="G24" s="177"/>
      <c r="H24" s="197" t="s">
        <v>48</v>
      </c>
      <c r="I24" s="89" t="s">
        <v>49</v>
      </c>
      <c r="J24" s="147">
        <v>24</v>
      </c>
      <c r="K24" s="223">
        <f>+SUM(K25)</f>
        <v>9196420850.6299992</v>
      </c>
      <c r="L24" s="5"/>
      <c r="M24" s="223">
        <f>+SUM(M25)</f>
        <v>9085002569.6299992</v>
      </c>
      <c r="N24" s="219"/>
    </row>
    <row r="25" spans="1:15" ht="12.75">
      <c r="A25" s="82" t="s">
        <v>50</v>
      </c>
      <c r="B25" s="89" t="s">
        <v>51</v>
      </c>
      <c r="C25" s="193">
        <v>14</v>
      </c>
      <c r="D25" s="159">
        <f>+SUM(D26:D30)</f>
        <v>9663535650.2799988</v>
      </c>
      <c r="E25" s="5"/>
      <c r="F25" s="159">
        <f>+SUM(F26:F30)</f>
        <v>13574201966.199999</v>
      </c>
      <c r="G25" s="177">
        <f t="shared" si="0"/>
        <v>-0.40468276389156688</v>
      </c>
      <c r="H25" s="197" t="s">
        <v>52</v>
      </c>
      <c r="I25" s="90" t="s">
        <v>53</v>
      </c>
      <c r="J25" s="194"/>
      <c r="K25" s="154">
        <f>+VLOOKUP(H25,'JUNIO 2023'!$A$7:$H$284,7,0)</f>
        <v>9196420850.6299992</v>
      </c>
      <c r="L25" s="5"/>
      <c r="M25" s="165">
        <f>+VLOOKUP(H25,'MARZO 2023'!$A$7:$H$208,7,0)</f>
        <v>9085002569.6299992</v>
      </c>
      <c r="N25" s="219">
        <f t="shared" si="1"/>
        <v>1.2115396066543356E-2</v>
      </c>
    </row>
    <row r="26" spans="1:15" ht="12.75">
      <c r="A26" s="83" t="s">
        <v>54</v>
      </c>
      <c r="B26" s="90" t="s">
        <v>55</v>
      </c>
      <c r="C26" s="193"/>
      <c r="D26" s="154">
        <f>+VLOOKUP(A26,'JUNIO 2023'!$A$7:$H$186,7,0)</f>
        <v>160244091.16999999</v>
      </c>
      <c r="E26" s="5"/>
      <c r="F26" s="165">
        <f>+VLOOKUP(A26,'MARZO 2023'!$A$7:$H$208,7,0)</f>
        <v>339987025.16000003</v>
      </c>
      <c r="G26" s="177">
        <f t="shared" si="0"/>
        <v>-1.1216821330361197</v>
      </c>
      <c r="K26" s="10"/>
      <c r="L26" s="10"/>
      <c r="M26" s="10"/>
      <c r="N26" s="219"/>
    </row>
    <row r="27" spans="1:15" ht="12.75">
      <c r="A27" s="83" t="s">
        <v>56</v>
      </c>
      <c r="B27" s="90" t="s">
        <v>57</v>
      </c>
      <c r="C27" s="193"/>
      <c r="D27" s="154">
        <f>+VLOOKUP(A27,'JUNIO 2023'!$A$7:$H$186,7,0)</f>
        <v>24865882</v>
      </c>
      <c r="E27" s="5"/>
      <c r="F27" s="165">
        <f>+VLOOKUP(A27,'MARZO 2023'!$A$7:$H$208,7,0)</f>
        <v>17792449</v>
      </c>
      <c r="G27" s="177">
        <f t="shared" si="0"/>
        <v>0.28446338641838642</v>
      </c>
      <c r="K27" s="10"/>
      <c r="L27" s="10"/>
      <c r="M27" s="10"/>
      <c r="N27" s="219"/>
    </row>
    <row r="28" spans="1:15" ht="12.75">
      <c r="A28" s="83" t="s">
        <v>58</v>
      </c>
      <c r="B28" s="90" t="s">
        <v>59</v>
      </c>
      <c r="C28" s="193"/>
      <c r="D28" s="154">
        <f>+VLOOKUP(A28,'JUNIO 2023'!$A$7:$H$186,7,0)</f>
        <v>9084257276.4699993</v>
      </c>
      <c r="E28" s="5"/>
      <c r="F28" s="165">
        <f>+VLOOKUP(A28,'MARZO 2023'!$A$7:$H$208,7,0)</f>
        <v>12822254091.4</v>
      </c>
      <c r="G28" s="177">
        <f t="shared" si="0"/>
        <v>-0.41148072992297807</v>
      </c>
      <c r="H28" s="197" t="s">
        <v>37</v>
      </c>
      <c r="K28" s="10"/>
      <c r="L28" s="10"/>
      <c r="M28" s="10"/>
      <c r="N28" s="219"/>
    </row>
    <row r="29" spans="1:15" ht="12.75">
      <c r="A29" s="83" t="s">
        <v>60</v>
      </c>
      <c r="B29" s="90" t="s">
        <v>61</v>
      </c>
      <c r="C29" s="193"/>
      <c r="D29" s="154">
        <f>+VLOOKUP(A29,'JUNIO 2023'!$A$7:$H$186,7,0)</f>
        <v>394168400.63999999</v>
      </c>
      <c r="E29" s="5"/>
      <c r="F29" s="165">
        <f>+VLOOKUP(A29,'MARZO 2023'!$A$7:$H$208,7,0)</f>
        <v>394168400.63999999</v>
      </c>
      <c r="G29" s="177">
        <f t="shared" si="0"/>
        <v>0</v>
      </c>
      <c r="H29" s="196" t="s">
        <v>62</v>
      </c>
      <c r="I29" s="89" t="s">
        <v>63</v>
      </c>
      <c r="K29" s="159">
        <f>+K30+K33</f>
        <v>11277020444.059999</v>
      </c>
      <c r="L29" s="5"/>
      <c r="M29" s="159">
        <f>+M30+M33</f>
        <v>10396877560.059999</v>
      </c>
      <c r="N29" s="219">
        <f t="shared" si="1"/>
        <v>7.8047467269033999E-2</v>
      </c>
    </row>
    <row r="30" spans="1:15" ht="12.75">
      <c r="A30" s="83" t="s">
        <v>64</v>
      </c>
      <c r="B30" s="90" t="s">
        <v>65</v>
      </c>
      <c r="C30" s="193"/>
      <c r="D30" s="154">
        <f>+VLOOKUP(A30,'JUNIO 2023'!$A$7:$H$186,7,0)</f>
        <v>0</v>
      </c>
      <c r="E30" s="5"/>
      <c r="F30" s="165">
        <f>+VLOOKUP(A30,'MARZO 2023'!$A$7:$H$208,7,0)</f>
        <v>0</v>
      </c>
      <c r="G30" s="177"/>
      <c r="H30" s="196" t="s">
        <v>17</v>
      </c>
      <c r="I30" s="89" t="s">
        <v>18</v>
      </c>
      <c r="J30" s="147">
        <v>21</v>
      </c>
      <c r="K30" s="158">
        <f>+SUM(K31:K32)</f>
        <v>207013055.06</v>
      </c>
      <c r="L30" s="10"/>
      <c r="M30" s="158">
        <f>+SUM(M31:M32)</f>
        <v>209568534.06</v>
      </c>
      <c r="N30" s="219"/>
      <c r="O30" s="7"/>
    </row>
    <row r="31" spans="1:15" ht="12.75">
      <c r="A31" s="83"/>
      <c r="B31" s="90"/>
      <c r="C31" s="193"/>
      <c r="D31" s="154"/>
      <c r="E31" s="5"/>
      <c r="F31" s="165"/>
      <c r="G31" s="177"/>
      <c r="H31" s="85" t="s">
        <v>25</v>
      </c>
      <c r="I31" s="90" t="s">
        <v>26</v>
      </c>
      <c r="K31" s="154">
        <f>+VLOOKUP(H31,'JUNIO 2023'!$A$7:$H$146,8,0)</f>
        <v>283000</v>
      </c>
      <c r="L31" s="10"/>
      <c r="M31" s="165">
        <f>+VLOOKUP(H31,'MARZO 2023'!$A$7:$H$208,8,0)</f>
        <v>2838479</v>
      </c>
      <c r="N31" s="219"/>
    </row>
    <row r="32" spans="1:15" ht="12.75">
      <c r="A32" s="83"/>
      <c r="B32" s="195" t="s">
        <v>66</v>
      </c>
      <c r="C32" s="193"/>
      <c r="D32" s="159">
        <f>+D33+D37</f>
        <v>9649498828.539999</v>
      </c>
      <c r="E32" s="5"/>
      <c r="F32" s="159">
        <f>+F33+F37</f>
        <v>9724095759.5199986</v>
      </c>
      <c r="G32" s="177">
        <f t="shared" si="0"/>
        <v>-7.7306534054770492E-3</v>
      </c>
      <c r="H32" s="196" t="s">
        <v>37</v>
      </c>
      <c r="I32" s="90" t="s">
        <v>38</v>
      </c>
      <c r="J32" s="194"/>
      <c r="K32" s="154">
        <f>+VLOOKUP(H32,'JUNIO 2023'!$A$7:$H$146,8,0)</f>
        <v>206730055.06</v>
      </c>
      <c r="L32" s="5"/>
      <c r="M32" s="165">
        <f>+VLOOKUP(H32,'MARZO 2023'!$A$7:$H$208,8,0)</f>
        <v>206730055.06</v>
      </c>
      <c r="N32" s="219">
        <f t="shared" si="1"/>
        <v>0</v>
      </c>
    </row>
    <row r="33" spans="1:14" ht="12.75">
      <c r="A33" s="83" t="s">
        <v>67</v>
      </c>
      <c r="B33" s="195" t="s">
        <v>28</v>
      </c>
      <c r="C33" s="193">
        <v>7</v>
      </c>
      <c r="D33" s="159">
        <f>+SUM(D34:D36)</f>
        <v>2184256778.8099999</v>
      </c>
      <c r="E33" s="5"/>
      <c r="F33" s="159">
        <f>+SUM(F34:F36)</f>
        <v>2180994864.9099998</v>
      </c>
      <c r="G33" s="177">
        <f t="shared" si="0"/>
        <v>1.4933747403898232E-3</v>
      </c>
      <c r="H33" s="197"/>
      <c r="I33" s="89" t="s">
        <v>68</v>
      </c>
      <c r="J33" s="194">
        <v>23</v>
      </c>
      <c r="K33" s="224">
        <f>+SUM(K34)</f>
        <v>11070007389</v>
      </c>
      <c r="L33" s="5"/>
      <c r="M33" s="224">
        <f>+SUM(M34)</f>
        <v>10187309026</v>
      </c>
      <c r="N33" s="219">
        <f t="shared" si="1"/>
        <v>7.9737829613114458E-2</v>
      </c>
    </row>
    <row r="34" spans="1:14" ht="12.75">
      <c r="A34" s="83" t="s">
        <v>31</v>
      </c>
      <c r="B34" s="198" t="s">
        <v>32</v>
      </c>
      <c r="C34" s="193"/>
      <c r="D34" s="154">
        <f>+VLOOKUP(A34,'JUNIO 2023'!$A$7:$H$186,8,0)</f>
        <v>4010482898.6199999</v>
      </c>
      <c r="E34" s="5"/>
      <c r="F34" s="165">
        <f>+VLOOKUP(A34,'MARZO 2023'!$A$7:$H$208,8,0)</f>
        <v>4011335732.7199998</v>
      </c>
      <c r="G34" s="177">
        <f t="shared" si="0"/>
        <v>-2.1265122469250856E-4</v>
      </c>
      <c r="H34" s="197" t="s">
        <v>69</v>
      </c>
      <c r="I34" s="90" t="s">
        <v>70</v>
      </c>
      <c r="J34" s="194"/>
      <c r="K34" s="154">
        <f>+VLOOKUP(H34,'JUNIO 2023'!$A$7:$H$284,8,0)</f>
        <v>11070007389</v>
      </c>
      <c r="L34" s="5"/>
      <c r="M34" s="165">
        <f>+VLOOKUP(H34,'MARZO 2023'!$A$7:$H$208,8,0)</f>
        <v>10187309026</v>
      </c>
      <c r="N34" s="219">
        <f t="shared" si="1"/>
        <v>7.9737829613114458E-2</v>
      </c>
    </row>
    <row r="35" spans="1:14" ht="12.75">
      <c r="A35" s="83" t="s">
        <v>35</v>
      </c>
      <c r="B35" s="90" t="s">
        <v>36</v>
      </c>
      <c r="C35" s="193"/>
      <c r="D35" s="154">
        <f>+VLOOKUP(A35,'JUNIO 2023'!$A$7:$H$186,8,0)</f>
        <v>31003859.52</v>
      </c>
      <c r="E35" s="5"/>
      <c r="F35" s="165">
        <f>+VLOOKUP(A35,'MARZO 2023'!$A$7:$H$208,8,0)</f>
        <v>31003859.52</v>
      </c>
      <c r="G35" s="177">
        <f t="shared" si="0"/>
        <v>0</v>
      </c>
      <c r="K35" s="10"/>
      <c r="L35" s="10"/>
      <c r="M35" s="10"/>
      <c r="N35" s="219"/>
    </row>
    <row r="36" spans="1:14" ht="12.75">
      <c r="A36" s="83" t="s">
        <v>39</v>
      </c>
      <c r="B36" s="198" t="s">
        <v>40</v>
      </c>
      <c r="C36" s="193"/>
      <c r="D36" s="154">
        <f>+VLOOKUP(A36,'JUNIO 2023'!$A$7:$H$186,8,0)</f>
        <v>-1857229979.3299999</v>
      </c>
      <c r="E36" s="5"/>
      <c r="F36" s="165">
        <f>+VLOOKUP(A36,'MARZO 2023'!$A$7:$H$208,8,0)</f>
        <v>-1861344727.3299999</v>
      </c>
      <c r="G36" s="177">
        <f t="shared" si="0"/>
        <v>-2.2155296036543656E-3</v>
      </c>
      <c r="I36" s="195" t="s">
        <v>71</v>
      </c>
      <c r="K36" s="159">
        <f>+K15+K29</f>
        <v>22356695859.459999</v>
      </c>
      <c r="L36" s="10"/>
      <c r="M36" s="159">
        <f>+M15+M29</f>
        <v>20901726254.599998</v>
      </c>
      <c r="N36" s="219">
        <f t="shared" si="1"/>
        <v>6.5079813851130666E-2</v>
      </c>
    </row>
    <row r="37" spans="1:14" ht="12.75">
      <c r="A37" s="83" t="s">
        <v>72</v>
      </c>
      <c r="B37" s="89" t="s">
        <v>73</v>
      </c>
      <c r="C37" s="193">
        <v>10</v>
      </c>
      <c r="D37" s="159">
        <f>+SUM(D38:D46)</f>
        <v>7465242049.7299995</v>
      </c>
      <c r="E37" s="5"/>
      <c r="F37" s="159">
        <f>+F40+F41+F42+F43+F44+F45+F38+F39+F46</f>
        <v>7543100894.6099987</v>
      </c>
      <c r="G37" s="177">
        <f t="shared" si="0"/>
        <v>-1.0429513786872475E-2</v>
      </c>
      <c r="K37" s="10"/>
      <c r="L37" s="10"/>
      <c r="M37" s="10"/>
      <c r="N37" s="219"/>
    </row>
    <row r="38" spans="1:14" ht="12.75">
      <c r="A38" s="83" t="s">
        <v>74</v>
      </c>
      <c r="B38" s="90" t="s">
        <v>75</v>
      </c>
      <c r="C38" s="193"/>
      <c r="D38" s="154">
        <f>+VLOOKUP(A38,'JUNIO 2023'!$A$7:$H$186,8,0)</f>
        <v>0</v>
      </c>
      <c r="E38" s="5"/>
      <c r="F38" s="165">
        <f>+VLOOKUP(A38,'MARZO 2023'!$A$7:$H$208,8,0)</f>
        <v>0</v>
      </c>
      <c r="G38" s="177"/>
      <c r="K38" s="10"/>
      <c r="L38" s="10"/>
      <c r="M38" s="10"/>
      <c r="N38" s="219"/>
    </row>
    <row r="39" spans="1:14" ht="12.75">
      <c r="A39" s="83" t="s">
        <v>76</v>
      </c>
      <c r="B39" s="90" t="s">
        <v>77</v>
      </c>
      <c r="D39" s="154">
        <f>+VLOOKUP(A39,'JUNIO 2023'!$A$7:$H$186,8,0)</f>
        <v>0</v>
      </c>
      <c r="E39" s="5"/>
      <c r="F39" s="165">
        <f>+VLOOKUP(A39,'MARZO 2023'!$A$7:$H$208,8,0)</f>
        <v>0</v>
      </c>
      <c r="G39" s="177"/>
      <c r="I39" s="195" t="s">
        <v>78</v>
      </c>
      <c r="J39" s="147">
        <v>27</v>
      </c>
      <c r="K39" s="223">
        <f>+K40</f>
        <v>-1228713491.6399994</v>
      </c>
      <c r="L39" s="10"/>
      <c r="M39" s="158">
        <f>+M40</f>
        <v>4955929523.6600008</v>
      </c>
      <c r="N39" s="219"/>
    </row>
    <row r="40" spans="1:14" ht="12.75">
      <c r="A40" s="83" t="s">
        <v>79</v>
      </c>
      <c r="B40" s="90" t="s">
        <v>80</v>
      </c>
      <c r="C40" s="193"/>
      <c r="D40" s="154">
        <f>+VLOOKUP(A40,'JUNIO 2023'!$A$7:$H$186,8,0)</f>
        <v>0</v>
      </c>
      <c r="E40" s="5"/>
      <c r="F40" s="165">
        <v>0</v>
      </c>
      <c r="G40" s="177"/>
      <c r="H40" s="196" t="s">
        <v>81</v>
      </c>
      <c r="I40" s="89" t="s">
        <v>82</v>
      </c>
      <c r="K40" s="223">
        <f>+K41+K43+K44+K42</f>
        <v>-1228713491.6399994</v>
      </c>
      <c r="L40" s="5"/>
      <c r="M40" s="158">
        <f>M41+M42+M43</f>
        <v>4955929523.6600008</v>
      </c>
      <c r="N40" s="219"/>
    </row>
    <row r="41" spans="1:14" ht="12.75">
      <c r="A41" s="83" t="s">
        <v>83</v>
      </c>
      <c r="B41" s="90" t="s">
        <v>84</v>
      </c>
      <c r="C41" s="193"/>
      <c r="D41" s="154">
        <f>+VLOOKUP(A41,'JUNIO 2023'!$A$7:$H$186,8,0)</f>
        <v>7347876584.9799995</v>
      </c>
      <c r="E41" s="5"/>
      <c r="F41" s="165">
        <f>+VLOOKUP(A41,'MARZO 2023'!$A$7:$H$208,8,0)</f>
        <v>7347876584.9799995</v>
      </c>
      <c r="G41" s="177">
        <f t="shared" si="0"/>
        <v>0</v>
      </c>
      <c r="H41" s="197" t="s">
        <v>85</v>
      </c>
      <c r="I41" s="90" t="s">
        <v>86</v>
      </c>
      <c r="J41" s="194"/>
      <c r="K41" s="154">
        <f>+VLOOKUP(H41,'JUNIO 2023'!$A$7:$H$284,8,0)</f>
        <v>12771061542.1</v>
      </c>
      <c r="L41" s="5"/>
      <c r="M41" s="165">
        <f>+VLOOKUP(H41,'MARZO 2023'!$A$7:$H$208,8,0)</f>
        <v>12771061542.1</v>
      </c>
      <c r="N41" s="219">
        <f t="shared" si="1"/>
        <v>0</v>
      </c>
    </row>
    <row r="42" spans="1:14" ht="12.75">
      <c r="A42" s="83" t="s">
        <v>87</v>
      </c>
      <c r="B42" s="90" t="s">
        <v>88</v>
      </c>
      <c r="C42" s="193"/>
      <c r="D42" s="154">
        <f>+VLOOKUP(A42,'JUNIO 2023'!$A$7:$H$186,8,0)</f>
        <v>585557220.59000003</v>
      </c>
      <c r="E42" s="5"/>
      <c r="F42" s="165">
        <f>+VLOOKUP(A42,'MARZO 2023'!$A$7:$H$208,8,0)</f>
        <v>585557220.59000003</v>
      </c>
      <c r="G42" s="177">
        <f t="shared" si="0"/>
        <v>0</v>
      </c>
      <c r="H42" s="85" t="s">
        <v>89</v>
      </c>
      <c r="I42" s="90" t="s">
        <v>90</v>
      </c>
      <c r="J42" s="194"/>
      <c r="K42" s="154">
        <f>+VLOOKUP(H42,'JUNIO 2023'!$A$7:$H$284,8,0)</f>
        <v>-8951789280.4699993</v>
      </c>
      <c r="L42" s="5"/>
      <c r="M42" s="165">
        <f>+VLOOKUP(H42,'MARZO 2023'!$A$7:$H$208,8,0)</f>
        <v>-8951789280.4699993</v>
      </c>
      <c r="N42" s="219">
        <f t="shared" si="1"/>
        <v>0</v>
      </c>
    </row>
    <row r="43" spans="1:14" ht="12.75">
      <c r="A43" s="83" t="s">
        <v>91</v>
      </c>
      <c r="B43" s="90" t="s">
        <v>92</v>
      </c>
      <c r="C43" s="193"/>
      <c r="D43" s="154">
        <f>+VLOOKUP(A43,'JUNIO 2023'!$A$7:$H$186,8,0)</f>
        <v>1520039256.6500001</v>
      </c>
      <c r="E43" s="5"/>
      <c r="F43" s="165">
        <f>+VLOOKUP(A43,'MARZO 2023'!$A$7:$H$208,8,0)</f>
        <v>1520039256.6500001</v>
      </c>
      <c r="G43" s="177">
        <f t="shared" si="0"/>
        <v>0</v>
      </c>
      <c r="H43" s="85" t="s">
        <v>96</v>
      </c>
      <c r="I43" s="90" t="s">
        <v>93</v>
      </c>
      <c r="K43" s="154">
        <f>+'GCF-FOR10'!E47</f>
        <v>-5047985753.2700005</v>
      </c>
      <c r="L43" s="5"/>
      <c r="M43" s="165">
        <f>+'MARZO 2023'!I168</f>
        <v>1136657262.0299997</v>
      </c>
      <c r="N43" s="219">
        <f t="shared" si="1"/>
        <v>1.2251704576015676</v>
      </c>
    </row>
    <row r="44" spans="1:14" ht="12.75">
      <c r="A44" s="83" t="s">
        <v>94</v>
      </c>
      <c r="B44" s="90" t="s">
        <v>95</v>
      </c>
      <c r="C44" s="193"/>
      <c r="D44" s="154">
        <f>+VLOOKUP(A44,'JUNIO 2023'!$A$7:$H$186,8,0)</f>
        <v>242083976</v>
      </c>
      <c r="E44" s="5"/>
      <c r="F44" s="165">
        <f>+VLOOKUP(A44,'MARZO 2023'!$A$7:$H$208,8,0)</f>
        <v>242083976</v>
      </c>
      <c r="G44" s="177">
        <f t="shared" si="0"/>
        <v>0</v>
      </c>
      <c r="H44" s="85" t="s">
        <v>431</v>
      </c>
      <c r="I44" s="90" t="s">
        <v>97</v>
      </c>
      <c r="J44" s="194"/>
      <c r="K44" s="154">
        <f>+VLOOKUP(H44,'JUNIO 2023'!$A$7:$H$284,8,0)</f>
        <v>0</v>
      </c>
      <c r="L44" s="5"/>
      <c r="M44" s="165">
        <v>0</v>
      </c>
      <c r="N44" s="219"/>
    </row>
    <row r="45" spans="1:14" ht="25.5">
      <c r="A45" s="83" t="s">
        <v>98</v>
      </c>
      <c r="B45" s="90" t="s">
        <v>99</v>
      </c>
      <c r="C45" s="193"/>
      <c r="D45" s="154">
        <f>+VLOOKUP(A45,'JUNIO 2023'!$A$7:$H$186,8,0)</f>
        <v>-2230314988.4899998</v>
      </c>
      <c r="E45" s="5"/>
      <c r="F45" s="165">
        <f>+VLOOKUP(A45,'MARZO 2023'!$A$7:$H$208,8,0)</f>
        <v>-2152456143.6100001</v>
      </c>
      <c r="G45" s="177">
        <f t="shared" si="0"/>
        <v>3.4909349254166451E-2</v>
      </c>
      <c r="I45" s="195"/>
      <c r="J45" s="194"/>
      <c r="K45" s="5"/>
      <c r="L45" s="225"/>
      <c r="M45" s="5"/>
      <c r="N45" s="219"/>
    </row>
    <row r="46" spans="1:14" ht="12.75">
      <c r="A46" s="83" t="s">
        <v>100</v>
      </c>
      <c r="B46" s="198" t="s">
        <v>101</v>
      </c>
      <c r="D46" s="154">
        <f>+VLOOKUP(A46,'JUNIO 2023'!$A$7:$H$186,8,0)</f>
        <v>0</v>
      </c>
      <c r="E46" s="5"/>
      <c r="F46" s="165">
        <f>+VLOOKUP(A46,'MARZO 2023'!$A$7:$H$208,8,0)</f>
        <v>0</v>
      </c>
      <c r="G46" s="177"/>
      <c r="I46" s="195" t="s">
        <v>102</v>
      </c>
      <c r="K46" s="159">
        <f>+K40</f>
        <v>-1228713491.6399994</v>
      </c>
      <c r="L46" s="10"/>
      <c r="M46" s="159">
        <f>+M40</f>
        <v>4955929523.6600008</v>
      </c>
      <c r="N46" s="219"/>
    </row>
    <row r="47" spans="1:14" ht="12.75">
      <c r="A47" s="80"/>
      <c r="D47" s="76"/>
      <c r="E47" s="5"/>
      <c r="F47" s="166"/>
      <c r="G47" s="177"/>
      <c r="K47" s="10"/>
      <c r="L47" s="10"/>
      <c r="M47" s="10"/>
      <c r="N47" s="219"/>
    </row>
    <row r="48" spans="1:14" ht="12.75">
      <c r="A48" s="80"/>
      <c r="B48" s="199"/>
      <c r="D48" s="10"/>
      <c r="E48" s="5"/>
      <c r="F48" s="166"/>
      <c r="G48" s="177"/>
      <c r="I48" s="200"/>
      <c r="K48" s="226"/>
      <c r="L48" s="10"/>
      <c r="M48" s="226"/>
      <c r="N48" s="219"/>
    </row>
    <row r="49" spans="1:16" ht="12.75">
      <c r="A49" s="80"/>
      <c r="B49" s="195" t="s">
        <v>103</v>
      </c>
      <c r="D49" s="159">
        <f>+D15+D32</f>
        <v>21127982367.82</v>
      </c>
      <c r="E49" s="5"/>
      <c r="F49" s="159">
        <f>+F15+F32</f>
        <v>25857655778.259995</v>
      </c>
      <c r="G49" s="177">
        <f t="shared" si="0"/>
        <v>-0.22385826190596192</v>
      </c>
      <c r="I49" s="201" t="s">
        <v>104</v>
      </c>
      <c r="K49" s="159">
        <f>+K36+K46</f>
        <v>21127982367.82</v>
      </c>
      <c r="L49" s="76">
        <f>+D49-K49</f>
        <v>0</v>
      </c>
      <c r="M49" s="159">
        <f>+M36+M46</f>
        <v>25857655778.259998</v>
      </c>
      <c r="N49" s="219">
        <f t="shared" si="1"/>
        <v>-0.22385826190596209</v>
      </c>
      <c r="O49" s="7">
        <f>+D49-K49</f>
        <v>0</v>
      </c>
      <c r="P49" s="182">
        <f>+F49-M49</f>
        <v>0</v>
      </c>
    </row>
    <row r="50" spans="1:16" ht="12.75">
      <c r="A50" s="80"/>
      <c r="B50" s="202"/>
      <c r="D50" s="159"/>
      <c r="E50" s="1"/>
      <c r="F50" s="166"/>
      <c r="G50" s="177"/>
      <c r="I50" s="201"/>
      <c r="K50" s="159"/>
      <c r="L50" s="76"/>
      <c r="M50" s="10"/>
      <c r="N50" s="219"/>
    </row>
    <row r="51" spans="1:16" ht="12.75">
      <c r="A51" s="80"/>
      <c r="B51" s="202"/>
      <c r="C51" s="193"/>
      <c r="D51" s="159"/>
      <c r="E51" s="1"/>
      <c r="F51" s="166"/>
      <c r="G51" s="177"/>
      <c r="I51" s="201"/>
      <c r="K51" s="159"/>
      <c r="L51" s="76"/>
      <c r="M51" s="10"/>
      <c r="N51" s="219"/>
    </row>
    <row r="52" spans="1:16" ht="12.75">
      <c r="A52" s="80" t="s">
        <v>105</v>
      </c>
      <c r="B52" s="89" t="s">
        <v>106</v>
      </c>
      <c r="C52" s="193"/>
      <c r="D52" s="159">
        <f>+D53+D55+D58</f>
        <v>0</v>
      </c>
      <c r="E52" s="203"/>
      <c r="F52" s="159">
        <f>+F53+F55+F58</f>
        <v>0</v>
      </c>
      <c r="G52" s="177"/>
      <c r="H52" s="85" t="s">
        <v>107</v>
      </c>
      <c r="I52" s="89" t="s">
        <v>108</v>
      </c>
      <c r="K52" s="159">
        <f>+K53+K56+K58</f>
        <v>0</v>
      </c>
      <c r="L52" s="76"/>
      <c r="M52" s="159">
        <f>+M53+M56+M58</f>
        <v>0</v>
      </c>
      <c r="N52" s="219"/>
    </row>
    <row r="53" spans="1:16" ht="12.75">
      <c r="A53" s="80" t="s">
        <v>109</v>
      </c>
      <c r="B53" s="89" t="s">
        <v>110</v>
      </c>
      <c r="C53" s="193">
        <v>25</v>
      </c>
      <c r="D53" s="159">
        <f>+SUM(D54)</f>
        <v>347088385</v>
      </c>
      <c r="E53" s="1"/>
      <c r="F53" s="159">
        <f>F54</f>
        <v>347088385</v>
      </c>
      <c r="G53" s="177">
        <f t="shared" si="0"/>
        <v>0</v>
      </c>
      <c r="H53" s="85" t="s">
        <v>111</v>
      </c>
      <c r="I53" s="89" t="s">
        <v>112</v>
      </c>
      <c r="J53" s="147">
        <v>25</v>
      </c>
      <c r="K53" s="223">
        <f>+K54+K55</f>
        <v>35193734059</v>
      </c>
      <c r="L53" s="76"/>
      <c r="M53" s="158">
        <f>M54+M55</f>
        <v>34158031847</v>
      </c>
      <c r="N53" s="219">
        <f t="shared" si="1"/>
        <v>2.9428596870787079E-2</v>
      </c>
    </row>
    <row r="54" spans="1:16" ht="15.75" customHeight="1">
      <c r="A54" s="80" t="s">
        <v>113</v>
      </c>
      <c r="B54" s="90" t="s">
        <v>114</v>
      </c>
      <c r="C54" s="193"/>
      <c r="D54" s="154">
        <f>+VLOOKUP(A54,'JUNIO 2023'!$A$7:$H$284,8,0)</f>
        <v>347088385</v>
      </c>
      <c r="E54" s="1"/>
      <c r="F54" s="165">
        <f>+VLOOKUP(A54,'MARZO 2023'!$A$7:$H$365,8,0)</f>
        <v>347088385</v>
      </c>
      <c r="G54" s="177">
        <f t="shared" si="0"/>
        <v>0</v>
      </c>
      <c r="H54" s="85" t="s">
        <v>115</v>
      </c>
      <c r="I54" s="90" t="s">
        <v>116</v>
      </c>
      <c r="K54" s="154">
        <f>+VLOOKUP(H54,'JUNIO 2023'!$A$7:$H$284,8,0)</f>
        <v>35193734059</v>
      </c>
      <c r="L54" s="76"/>
      <c r="M54" s="165">
        <f>+VLOOKUP(H54,'MARZO 2023'!$A$7:$H$365,8,0)</f>
        <v>33864890647</v>
      </c>
      <c r="N54" s="219">
        <f t="shared" si="1"/>
        <v>3.7757954577149463E-2</v>
      </c>
    </row>
    <row r="55" spans="1:16" ht="12.75">
      <c r="A55" s="80" t="s">
        <v>117</v>
      </c>
      <c r="B55" s="89" t="s">
        <v>118</v>
      </c>
      <c r="C55" s="193">
        <v>26</v>
      </c>
      <c r="D55" s="159">
        <f>+SUM(D56:D57)</f>
        <v>707075291.35000002</v>
      </c>
      <c r="E55" s="76"/>
      <c r="F55" s="159">
        <f>F56+F57</f>
        <v>440104498.35000002</v>
      </c>
      <c r="G55" s="177">
        <f t="shared" si="0"/>
        <v>0.37757053070017449</v>
      </c>
      <c r="H55" s="85" t="s">
        <v>119</v>
      </c>
      <c r="I55" s="90" t="s">
        <v>120</v>
      </c>
      <c r="K55" s="154">
        <f>+VLOOKUP(H55,'JUNIO 2023'!$A$7:$H$284,8,0)</f>
        <v>0</v>
      </c>
      <c r="L55" s="76"/>
      <c r="M55" s="165">
        <f>+VLOOKUP(H55,'MARZO 2023'!$A$7:$H$365,8,0)</f>
        <v>293141200</v>
      </c>
      <c r="N55" s="219" t="e">
        <f t="shared" si="1"/>
        <v>#DIV/0!</v>
      </c>
    </row>
    <row r="56" spans="1:16" ht="12.75">
      <c r="A56" s="80" t="s">
        <v>121</v>
      </c>
      <c r="B56" s="90" t="s">
        <v>122</v>
      </c>
      <c r="C56" s="193"/>
      <c r="D56" s="154">
        <f>+VLOOKUP(A56,'JUNIO 2023'!$A$7:$H$284,8,0)</f>
        <v>179141077</v>
      </c>
      <c r="E56" s="1"/>
      <c r="F56" s="165">
        <f>+VLOOKUP(A56,'MARZO 2023'!$A$7:$H$365,8,0)</f>
        <v>179141077</v>
      </c>
      <c r="G56" s="177">
        <f t="shared" si="0"/>
        <v>0</v>
      </c>
      <c r="H56" s="85" t="s">
        <v>123</v>
      </c>
      <c r="I56" s="89" t="s">
        <v>124</v>
      </c>
      <c r="J56" s="147">
        <v>26</v>
      </c>
      <c r="K56" s="223">
        <f>+K57</f>
        <v>1279200269.3099999</v>
      </c>
      <c r="L56" s="76"/>
      <c r="M56" s="158">
        <f>M57</f>
        <v>1279200269.3099999</v>
      </c>
      <c r="N56" s="219">
        <f t="shared" si="1"/>
        <v>0</v>
      </c>
    </row>
    <row r="57" spans="1:16" ht="12.75">
      <c r="A57" s="80" t="s">
        <v>125</v>
      </c>
      <c r="B57" s="90" t="s">
        <v>126</v>
      </c>
      <c r="C57" s="193"/>
      <c r="D57" s="154">
        <f>+VLOOKUP(A57,'JUNIO 2023'!$A$7:$H$284,8,0)</f>
        <v>527934214.35000002</v>
      </c>
      <c r="E57" s="1"/>
      <c r="F57" s="165">
        <f>+VLOOKUP(A57,'MARZO 2023'!$A$7:$H$365,8,0)</f>
        <v>260963421.34999999</v>
      </c>
      <c r="G57" s="177">
        <f t="shared" si="0"/>
        <v>0.50568950778971244</v>
      </c>
      <c r="H57" s="85" t="s">
        <v>127</v>
      </c>
      <c r="I57" s="90" t="s">
        <v>128</v>
      </c>
      <c r="K57" s="154">
        <f>+VLOOKUP(H57,'JUNIO 2023'!$A$7:$H$284,8,0)</f>
        <v>1279200269.3099999</v>
      </c>
      <c r="L57" s="76"/>
      <c r="M57" s="165">
        <f>+VLOOKUP(H57,'MARZO 2023'!$A$7:$H$365,8,0)</f>
        <v>1279200269.3099999</v>
      </c>
      <c r="N57" s="219">
        <f t="shared" si="1"/>
        <v>0</v>
      </c>
    </row>
    <row r="58" spans="1:16" ht="12.75">
      <c r="A58" s="80" t="s">
        <v>129</v>
      </c>
      <c r="B58" s="89" t="s">
        <v>130</v>
      </c>
      <c r="C58" s="193"/>
      <c r="D58" s="159">
        <f>+SUM(D59:D60)</f>
        <v>-1054163676.35</v>
      </c>
      <c r="E58" s="1"/>
      <c r="F58" s="159">
        <f>+F59+F60</f>
        <v>-787192883.35000002</v>
      </c>
      <c r="G58" s="177">
        <f t="shared" si="0"/>
        <v>0.25325364456151228</v>
      </c>
      <c r="H58" s="85" t="s">
        <v>131</v>
      </c>
      <c r="I58" s="89" t="s">
        <v>132</v>
      </c>
      <c r="K58" s="223">
        <f>+K59+K60</f>
        <v>-36472934328.309998</v>
      </c>
      <c r="L58" s="10"/>
      <c r="M58" s="158">
        <f>M59+M60</f>
        <v>-35437232116.309998</v>
      </c>
      <c r="N58" s="219">
        <f t="shared" si="1"/>
        <v>2.8396459760466716E-2</v>
      </c>
    </row>
    <row r="59" spans="1:16" ht="12.75">
      <c r="A59" s="80" t="s">
        <v>133</v>
      </c>
      <c r="B59" s="90" t="s">
        <v>134</v>
      </c>
      <c r="C59" s="193">
        <v>25</v>
      </c>
      <c r="D59" s="154">
        <f>+VLOOKUP(A59,'JUNIO 2023'!$A$7:$H$284,8,0)</f>
        <v>-347088385</v>
      </c>
      <c r="E59" s="1"/>
      <c r="F59" s="165">
        <f>+VLOOKUP(A59,'MARZO 2023'!$A$7:$H$365,8,0)</f>
        <v>-347088385</v>
      </c>
      <c r="G59" s="177">
        <f t="shared" si="0"/>
        <v>0</v>
      </c>
      <c r="H59" s="85" t="s">
        <v>135</v>
      </c>
      <c r="I59" s="90" t="s">
        <v>136</v>
      </c>
      <c r="J59" s="147">
        <v>25</v>
      </c>
      <c r="K59" s="154">
        <f>+VLOOKUP(H59,'JUNIO 2023'!$A$7:$H$284,8,0)</f>
        <v>-35193734059</v>
      </c>
      <c r="L59" s="10"/>
      <c r="M59" s="165">
        <f>+VLOOKUP(H59,'MARZO 2023'!$A$7:$H$365,8,0)</f>
        <v>-34158031847</v>
      </c>
      <c r="N59" s="219">
        <f t="shared" si="1"/>
        <v>2.9428596870787079E-2</v>
      </c>
    </row>
    <row r="60" spans="1:16" ht="12.75">
      <c r="A60" s="80" t="s">
        <v>137</v>
      </c>
      <c r="B60" s="90" t="s">
        <v>138</v>
      </c>
      <c r="C60" s="193">
        <v>26</v>
      </c>
      <c r="D60" s="154">
        <f>+VLOOKUP(A60,'JUNIO 2023'!$A$7:$H$284,8,0)</f>
        <v>-707075291.35000002</v>
      </c>
      <c r="E60" s="1"/>
      <c r="F60" s="165">
        <f>+VLOOKUP(A60,'MARZO 2023'!$A$7:$H$365,8,0)</f>
        <v>-440104498.35000002</v>
      </c>
      <c r="G60" s="177">
        <f t="shared" si="0"/>
        <v>0.37757053070017449</v>
      </c>
      <c r="H60" s="85" t="s">
        <v>139</v>
      </c>
      <c r="I60" s="90" t="s">
        <v>140</v>
      </c>
      <c r="J60" s="147">
        <v>26</v>
      </c>
      <c r="K60" s="154">
        <f>+VLOOKUP(H60,'JUNIO 2023'!$A$7:$H$284,8,0)</f>
        <v>-1279200269.3099999</v>
      </c>
      <c r="L60" s="10"/>
      <c r="M60" s="165">
        <f>+VLOOKUP(H60,'MARZO 2023'!$A$7:$H$365,8,0)</f>
        <v>-1279200269.3099999</v>
      </c>
      <c r="N60" s="219">
        <f t="shared" si="1"/>
        <v>0</v>
      </c>
    </row>
    <row r="61" spans="1:16" ht="12.75">
      <c r="A61" s="80"/>
      <c r="D61" s="69"/>
      <c r="E61" s="69"/>
      <c r="F61" s="167"/>
      <c r="G61" s="178"/>
      <c r="H61" s="197"/>
      <c r="I61" s="90"/>
      <c r="K61" s="6"/>
      <c r="M61" s="204"/>
      <c r="N61" s="3"/>
    </row>
    <row r="62" spans="1:16" ht="12.75">
      <c r="A62" s="80"/>
      <c r="D62" s="10"/>
      <c r="E62" s="205"/>
      <c r="F62" s="206"/>
      <c r="G62" s="207"/>
      <c r="H62" s="197"/>
      <c r="I62" s="90"/>
      <c r="K62" s="6"/>
      <c r="M62" s="204"/>
      <c r="N62" s="3"/>
    </row>
    <row r="63" spans="1:16" ht="12">
      <c r="A63" s="80"/>
      <c r="B63" s="208"/>
      <c r="C63" s="208"/>
      <c r="D63" s="209"/>
      <c r="E63" s="208"/>
      <c r="F63" s="209"/>
      <c r="G63" s="210"/>
      <c r="H63" s="208"/>
      <c r="I63" s="208"/>
      <c r="J63" s="208"/>
      <c r="K63" s="208"/>
      <c r="L63" s="208"/>
      <c r="M63" s="208"/>
      <c r="N63" s="3"/>
    </row>
    <row r="64" spans="1:16" ht="12.75">
      <c r="A64" s="80"/>
      <c r="D64" s="10"/>
      <c r="E64" s="1"/>
      <c r="F64" s="168"/>
      <c r="G64" s="178"/>
      <c r="H64" s="197"/>
      <c r="I64" s="90"/>
      <c r="K64" s="6"/>
      <c r="M64" s="204"/>
      <c r="N64" s="3"/>
    </row>
    <row r="65" spans="1:14">
      <c r="A65" s="80"/>
      <c r="D65" s="69"/>
      <c r="E65" s="69"/>
      <c r="F65" s="167"/>
      <c r="G65" s="178"/>
      <c r="N65" s="3"/>
    </row>
    <row r="66" spans="1:14" ht="12.75">
      <c r="A66" s="80"/>
      <c r="D66" s="10"/>
      <c r="E66" s="1"/>
      <c r="F66" s="168"/>
      <c r="G66" s="178"/>
      <c r="H66" s="197"/>
      <c r="I66" s="90"/>
      <c r="K66" s="6"/>
      <c r="M66" s="204"/>
      <c r="N66" s="3"/>
    </row>
    <row r="67" spans="1:14" s="8" customFormat="1" ht="12.6" customHeight="1">
      <c r="A67" s="80"/>
      <c r="B67" s="214" t="s">
        <v>141</v>
      </c>
      <c r="C67" s="186"/>
      <c r="D67" s="212"/>
      <c r="E67" s="211"/>
      <c r="F67" s="212"/>
      <c r="G67" s="213"/>
      <c r="H67" s="215"/>
      <c r="I67" s="214" t="s">
        <v>142</v>
      </c>
      <c r="J67" s="216"/>
      <c r="K67" s="186"/>
      <c r="L67" s="211"/>
      <c r="N67" s="9"/>
    </row>
    <row r="68" spans="1:14" s="8" customFormat="1" ht="12.6" customHeight="1">
      <c r="A68" s="80"/>
      <c r="B68" s="214" t="s">
        <v>843</v>
      </c>
      <c r="C68" s="186"/>
      <c r="D68" s="212"/>
      <c r="E68" s="211"/>
      <c r="F68" s="212"/>
      <c r="G68" s="213"/>
      <c r="H68" s="215"/>
      <c r="I68" s="214" t="s">
        <v>144</v>
      </c>
      <c r="J68" s="216"/>
      <c r="K68" s="186"/>
      <c r="L68" s="211"/>
      <c r="N68" s="9"/>
    </row>
    <row r="69" spans="1:14" s="8" customFormat="1" ht="12.6" customHeight="1">
      <c r="A69" s="80"/>
      <c r="B69" s="217"/>
      <c r="C69" s="186"/>
      <c r="D69" s="212"/>
      <c r="E69" s="211"/>
      <c r="F69" s="212"/>
      <c r="G69" s="213"/>
      <c r="H69" s="215"/>
      <c r="I69" s="214" t="s">
        <v>145</v>
      </c>
      <c r="J69" s="216"/>
      <c r="K69" s="186"/>
      <c r="L69" s="211"/>
      <c r="N69" s="9"/>
    </row>
    <row r="70" spans="1:14" s="8" customFormat="1" ht="12.6" customHeight="1">
      <c r="A70" s="80"/>
      <c r="B70" s="217"/>
      <c r="C70" s="186"/>
      <c r="D70" s="212"/>
      <c r="E70" s="211"/>
      <c r="F70" s="212"/>
      <c r="G70" s="213"/>
      <c r="H70" s="215"/>
      <c r="I70" s="211"/>
      <c r="J70" s="216"/>
      <c r="K70" s="218"/>
      <c r="N70" s="9"/>
    </row>
    <row r="71" spans="1:14" s="8" customFormat="1" ht="12.6" customHeight="1">
      <c r="A71" s="80"/>
      <c r="B71" s="211" t="s">
        <v>844</v>
      </c>
      <c r="C71" s="186"/>
      <c r="D71" s="212"/>
      <c r="E71" s="211"/>
      <c r="F71" s="212"/>
      <c r="G71" s="213"/>
      <c r="H71" s="215"/>
      <c r="I71" s="211"/>
      <c r="J71" s="216"/>
      <c r="K71" s="218"/>
      <c r="N71" s="9"/>
    </row>
    <row r="72" spans="1:14" s="8" customFormat="1" ht="12.6" customHeight="1">
      <c r="A72" s="80"/>
      <c r="B72" s="217"/>
      <c r="C72" s="186"/>
      <c r="D72" s="212"/>
      <c r="E72" s="211"/>
      <c r="F72" s="212"/>
      <c r="G72" s="213"/>
      <c r="H72" s="215"/>
      <c r="I72" s="211"/>
      <c r="J72" s="216"/>
      <c r="K72" s="218"/>
      <c r="N72" s="9"/>
    </row>
    <row r="73" spans="1:14" s="8" customFormat="1" ht="26.25" customHeight="1">
      <c r="A73" s="80"/>
      <c r="B73" s="351" t="s">
        <v>845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9"/>
    </row>
    <row r="74" spans="1:14" s="8" customFormat="1" ht="12.6" customHeight="1" thickBot="1">
      <c r="A74" s="92"/>
      <c r="B74" s="70"/>
      <c r="C74" s="149"/>
      <c r="D74" s="160"/>
      <c r="E74" s="66"/>
      <c r="F74" s="169"/>
      <c r="G74" s="180"/>
      <c r="H74" s="87"/>
      <c r="I74" s="72"/>
      <c r="J74" s="148"/>
      <c r="K74" s="71"/>
      <c r="L74" s="73"/>
      <c r="M74" s="73"/>
      <c r="N74" s="220"/>
    </row>
    <row r="75" spans="1:14" ht="13.5" thickBot="1">
      <c r="A75" s="323" t="s">
        <v>582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5"/>
    </row>
    <row r="76" spans="1:14" s="67" customFormat="1" ht="13.5" thickBot="1">
      <c r="A76" s="326" t="s">
        <v>147</v>
      </c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328"/>
    </row>
    <row r="77" spans="1:14">
      <c r="A77" s="84"/>
      <c r="E77" s="1"/>
      <c r="F77" s="168"/>
    </row>
    <row r="78" spans="1:14">
      <c r="A78" s="84"/>
      <c r="E78" s="1"/>
      <c r="F78" s="168"/>
    </row>
    <row r="79" spans="1:14">
      <c r="E79" s="1"/>
      <c r="F79" s="168"/>
    </row>
    <row r="80" spans="1:14">
      <c r="D80" s="10"/>
      <c r="E80" s="1"/>
      <c r="F80" s="168"/>
    </row>
    <row r="81" spans="4:9">
      <c r="D81" s="10"/>
      <c r="E81" s="1"/>
      <c r="F81" s="168"/>
    </row>
    <row r="82" spans="4:9">
      <c r="D82" s="10"/>
      <c r="E82" s="1"/>
      <c r="F82" s="168"/>
    </row>
    <row r="83" spans="4:9">
      <c r="D83" s="10"/>
      <c r="E83" s="1"/>
      <c r="F83" s="168"/>
    </row>
    <row r="84" spans="4:9">
      <c r="D84" s="10"/>
      <c r="E84" s="1"/>
      <c r="F84" s="168"/>
      <c r="I84" s="10"/>
    </row>
    <row r="85" spans="4:9">
      <c r="D85" s="10"/>
      <c r="E85" s="1"/>
      <c r="F85" s="168"/>
    </row>
    <row r="86" spans="4:9">
      <c r="D86" s="10"/>
      <c r="E86" s="1"/>
      <c r="F86" s="168"/>
    </row>
    <row r="87" spans="4:9">
      <c r="D87" s="10"/>
      <c r="E87" s="1"/>
      <c r="F87" s="168"/>
    </row>
    <row r="88" spans="4:9">
      <c r="D88" s="10"/>
      <c r="E88" s="1"/>
      <c r="F88" s="168"/>
    </row>
    <row r="89" spans="4:9">
      <c r="D89" s="10"/>
      <c r="E89" s="1"/>
      <c r="F89" s="168"/>
    </row>
    <row r="90" spans="4:9">
      <c r="D90" s="10"/>
      <c r="E90" s="1"/>
      <c r="F90" s="168"/>
    </row>
    <row r="91" spans="4:9">
      <c r="D91" s="10"/>
      <c r="E91" s="1"/>
      <c r="F91" s="168"/>
    </row>
    <row r="92" spans="4:9">
      <c r="D92" s="10"/>
      <c r="E92" s="1"/>
      <c r="F92" s="168"/>
    </row>
    <row r="93" spans="4:9">
      <c r="D93" s="10"/>
      <c r="E93" s="1"/>
      <c r="F93" s="168"/>
    </row>
    <row r="94" spans="4:9">
      <c r="D94" s="10"/>
      <c r="E94" s="1"/>
      <c r="F94" s="168"/>
    </row>
    <row r="95" spans="4:9">
      <c r="D95" s="10"/>
      <c r="E95" s="11"/>
      <c r="F95" s="170"/>
      <c r="G95" s="181"/>
    </row>
    <row r="96" spans="4:9">
      <c r="D96" s="10"/>
    </row>
    <row r="97" spans="4:4">
      <c r="D97" s="10"/>
    </row>
    <row r="98" spans="4:4">
      <c r="D98" s="10"/>
    </row>
    <row r="99" spans="4:4">
      <c r="D99" s="11"/>
    </row>
  </sheetData>
  <mergeCells count="13">
    <mergeCell ref="A75:N75"/>
    <mergeCell ref="A76:N76"/>
    <mergeCell ref="A1:A2"/>
    <mergeCell ref="C1:H1"/>
    <mergeCell ref="I1:J1"/>
    <mergeCell ref="C2:H2"/>
    <mergeCell ref="I2:J2"/>
    <mergeCell ref="A3:M3"/>
    <mergeCell ref="K1:N1"/>
    <mergeCell ref="K2:N2"/>
    <mergeCell ref="B5:N5"/>
    <mergeCell ref="B6:N6"/>
    <mergeCell ref="B73:M73"/>
  </mergeCells>
  <pageMargins left="0.53" right="0.56999999999999995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452A-E027-4982-AEE2-3FC6EF647519}">
  <sheetPr>
    <tabColor theme="6" tint="0.39997558519241921"/>
    <pageSetUpPr fitToPage="1"/>
  </sheetPr>
  <dimension ref="A1:L66"/>
  <sheetViews>
    <sheetView view="pageBreakPreview" zoomScaleNormal="100" zoomScaleSheetLayoutView="100" workbookViewId="0">
      <selection activeCell="M3" sqref="M3"/>
    </sheetView>
  </sheetViews>
  <sheetFormatPr baseColWidth="10" defaultColWidth="11.42578125" defaultRowHeight="11.25" outlineLevelCol="1"/>
  <cols>
    <col min="1" max="1" width="12.140625" style="63" customWidth="1"/>
    <col min="2" max="2" width="58.85546875" style="22" customWidth="1"/>
    <col min="3" max="3" width="6.7109375" style="22" customWidth="1"/>
    <col min="4" max="4" width="7.85546875" style="22" hidden="1" customWidth="1"/>
    <col min="5" max="5" width="19" style="64" bestFit="1" customWidth="1"/>
    <col min="6" max="6" width="6.42578125" style="22" customWidth="1"/>
    <col min="7" max="7" width="10.140625" style="22" customWidth="1"/>
    <col min="8" max="8" width="19" style="65" customWidth="1" outlineLevel="1"/>
    <col min="9" max="9" width="15.7109375" style="65" customWidth="1"/>
    <col min="10" max="10" width="11.42578125" style="22"/>
    <col min="11" max="12" width="14.140625" style="22" bestFit="1" customWidth="1"/>
    <col min="13" max="16384" width="11.42578125" style="22"/>
  </cols>
  <sheetData>
    <row r="1" spans="1:9" s="18" customFormat="1" ht="57.75" thickBot="1">
      <c r="A1" s="365"/>
      <c r="B1" s="16" t="s">
        <v>0</v>
      </c>
      <c r="C1" s="367" t="s">
        <v>1</v>
      </c>
      <c r="D1" s="368"/>
      <c r="E1" s="368"/>
      <c r="F1" s="369"/>
      <c r="G1" s="370" t="s">
        <v>148</v>
      </c>
      <c r="H1" s="371"/>
      <c r="I1" s="17" t="s">
        <v>149</v>
      </c>
    </row>
    <row r="2" spans="1:9" s="18" customFormat="1" ht="29.25" customHeight="1" thickBot="1">
      <c r="A2" s="366"/>
      <c r="B2" s="19" t="s">
        <v>4</v>
      </c>
      <c r="C2" s="372" t="s">
        <v>150</v>
      </c>
      <c r="D2" s="373"/>
      <c r="E2" s="373"/>
      <c r="F2" s="374"/>
      <c r="G2" s="375" t="s">
        <v>151</v>
      </c>
      <c r="H2" s="376"/>
      <c r="I2" s="20" t="s">
        <v>7</v>
      </c>
    </row>
    <row r="3" spans="1:9">
      <c r="A3" s="21"/>
      <c r="E3" s="23"/>
      <c r="H3" s="24"/>
      <c r="I3" s="25"/>
    </row>
    <row r="4" spans="1:9" ht="12.75">
      <c r="A4" s="362" t="s">
        <v>8</v>
      </c>
      <c r="B4" s="363"/>
      <c r="C4" s="363"/>
      <c r="D4" s="363"/>
      <c r="E4" s="363"/>
      <c r="F4" s="363"/>
      <c r="G4" s="363"/>
      <c r="H4" s="363"/>
      <c r="I4" s="364"/>
    </row>
    <row r="5" spans="1:9">
      <c r="A5" s="352" t="s">
        <v>152</v>
      </c>
      <c r="B5" s="353"/>
      <c r="C5" s="353"/>
      <c r="D5" s="353"/>
      <c r="E5" s="353"/>
      <c r="F5" s="353"/>
      <c r="G5" s="353"/>
      <c r="H5" s="353"/>
      <c r="I5" s="354"/>
    </row>
    <row r="6" spans="1:9">
      <c r="A6" s="26"/>
      <c r="B6" s="93"/>
      <c r="C6" s="93"/>
      <c r="D6" s="93"/>
      <c r="E6" s="27"/>
      <c r="F6" s="93"/>
      <c r="G6" s="93"/>
      <c r="H6" s="93"/>
      <c r="I6" s="91"/>
    </row>
    <row r="7" spans="1:9">
      <c r="A7" s="26"/>
      <c r="B7" s="93"/>
      <c r="C7" s="93"/>
      <c r="D7" s="93"/>
      <c r="E7" s="27"/>
      <c r="F7" s="93"/>
      <c r="G7" s="93"/>
      <c r="H7" s="93"/>
      <c r="I7" s="91"/>
    </row>
    <row r="8" spans="1:9">
      <c r="A8" s="26"/>
      <c r="B8" s="93"/>
      <c r="C8" s="93"/>
      <c r="D8" s="93"/>
      <c r="E8" s="27"/>
      <c r="F8" s="93"/>
      <c r="G8" s="93"/>
      <c r="H8" s="93"/>
      <c r="I8" s="91"/>
    </row>
    <row r="9" spans="1:9">
      <c r="A9" s="26"/>
      <c r="B9" s="93"/>
      <c r="C9" s="93"/>
      <c r="D9" s="93"/>
      <c r="E9" s="27"/>
      <c r="F9" s="93"/>
      <c r="G9" s="93"/>
      <c r="H9" s="93"/>
      <c r="I9" s="91"/>
    </row>
    <row r="10" spans="1:9" s="31" customFormat="1" ht="12.75">
      <c r="A10" s="28"/>
      <c r="B10" s="94" t="s">
        <v>153</v>
      </c>
      <c r="C10" s="94"/>
      <c r="D10" s="95" t="s">
        <v>565</v>
      </c>
      <c r="E10" s="152" t="s">
        <v>583</v>
      </c>
      <c r="F10" s="95"/>
      <c r="G10" s="95"/>
      <c r="H10" s="96" t="s">
        <v>584</v>
      </c>
      <c r="I10" s="30"/>
    </row>
    <row r="11" spans="1:9" s="35" customFormat="1" ht="12.75">
      <c r="A11" s="32"/>
      <c r="B11" s="97"/>
      <c r="C11" s="94"/>
      <c r="D11" s="95"/>
      <c r="E11" s="33"/>
      <c r="F11" s="95"/>
      <c r="G11" s="95"/>
      <c r="H11" s="93"/>
      <c r="I11" s="34"/>
    </row>
    <row r="12" spans="1:9" ht="12.75">
      <c r="A12" s="36"/>
      <c r="B12" s="98"/>
      <c r="C12" s="99"/>
      <c r="D12" s="150"/>
      <c r="E12" s="37"/>
      <c r="F12" s="100"/>
      <c r="G12" s="100"/>
      <c r="H12" s="101"/>
      <c r="I12" s="25"/>
    </row>
    <row r="13" spans="1:9" s="39" customFormat="1" ht="13.5" thickBot="1">
      <c r="A13" s="38" t="s">
        <v>154</v>
      </c>
      <c r="B13" s="89" t="s">
        <v>155</v>
      </c>
      <c r="C13" s="102"/>
      <c r="D13" s="151">
        <v>28</v>
      </c>
      <c r="E13" s="251">
        <f>+E15+E19</f>
        <v>6594514473.3600006</v>
      </c>
      <c r="F13" s="252"/>
      <c r="G13" s="252"/>
      <c r="H13" s="251">
        <f>+H15+H19</f>
        <v>2315268479.0599999</v>
      </c>
      <c r="I13" s="42"/>
    </row>
    <row r="14" spans="1:9" s="39" customFormat="1" ht="12.75">
      <c r="A14" s="38"/>
      <c r="B14" s="89"/>
      <c r="C14" s="102"/>
      <c r="D14" s="151"/>
      <c r="E14" s="253"/>
      <c r="F14" s="252"/>
      <c r="G14" s="252"/>
      <c r="H14" s="253"/>
      <c r="I14" s="42"/>
    </row>
    <row r="15" spans="1:9" s="39" customFormat="1" ht="12.75">
      <c r="A15" s="38" t="s">
        <v>156</v>
      </c>
      <c r="B15" s="89" t="s">
        <v>157</v>
      </c>
      <c r="C15" s="102"/>
      <c r="D15" s="151"/>
      <c r="E15" s="320">
        <f>+E16+E17</f>
        <v>3944255331</v>
      </c>
      <c r="F15" s="252"/>
      <c r="G15" s="252"/>
      <c r="H15" s="254">
        <f>+H16+H17</f>
        <v>1819614212</v>
      </c>
      <c r="I15" s="42"/>
    </row>
    <row r="16" spans="1:9" ht="12.75">
      <c r="A16" s="43" t="s">
        <v>158</v>
      </c>
      <c r="B16" s="90" t="s">
        <v>159</v>
      </c>
      <c r="C16" s="102"/>
      <c r="D16" s="150"/>
      <c r="E16" s="154">
        <f>+VLOOKUP(A16,'JUNIO 2023'!$A$61:$H$284,6,0)</f>
        <v>3944255331</v>
      </c>
      <c r="F16" s="255"/>
      <c r="G16" s="255"/>
      <c r="H16" s="256">
        <f>+VLOOKUP(A16,'JUNIO 2022 '!$A$7:$H$498,6,0)</f>
        <v>1832005197</v>
      </c>
      <c r="I16" s="25"/>
    </row>
    <row r="17" spans="1:9" ht="12.75">
      <c r="A17" s="45" t="s">
        <v>160</v>
      </c>
      <c r="B17" s="90" t="s">
        <v>161</v>
      </c>
      <c r="C17" s="102"/>
      <c r="D17" s="150"/>
      <c r="E17" s="154">
        <f>+VLOOKUP(A17,'JUNIO 2023'!$A$61:$H$284,6,0)</f>
        <v>0</v>
      </c>
      <c r="F17" s="255"/>
      <c r="G17" s="255"/>
      <c r="H17" s="256">
        <f>+VLOOKUP(A17,'JUNIO 2022 '!$A$7:$H$498,6,0)</f>
        <v>-12390985</v>
      </c>
      <c r="I17" s="25"/>
    </row>
    <row r="18" spans="1:9" ht="12.75">
      <c r="A18" s="43"/>
      <c r="B18" s="90"/>
      <c r="C18" s="102"/>
      <c r="D18" s="150"/>
      <c r="E18" s="256"/>
      <c r="F18" s="255"/>
      <c r="G18" s="255"/>
      <c r="H18" s="256"/>
      <c r="I18" s="25"/>
    </row>
    <row r="19" spans="1:9" s="39" customFormat="1" ht="12.75">
      <c r="A19" s="38" t="s">
        <v>162</v>
      </c>
      <c r="B19" s="89" t="s">
        <v>163</v>
      </c>
      <c r="C19" s="102"/>
      <c r="D19" s="151"/>
      <c r="E19" s="320">
        <f>+E20+E21+E22+E23</f>
        <v>2650259142.3600001</v>
      </c>
      <c r="F19" s="252"/>
      <c r="G19" s="252"/>
      <c r="H19" s="254">
        <f>+H20+H21+H22+H24</f>
        <v>495654267.06</v>
      </c>
      <c r="I19" s="42"/>
    </row>
    <row r="20" spans="1:9" ht="12.75">
      <c r="A20" s="43" t="s">
        <v>164</v>
      </c>
      <c r="B20" s="90" t="s">
        <v>165</v>
      </c>
      <c r="C20" s="102"/>
      <c r="D20" s="150"/>
      <c r="E20" s="154">
        <f>+VLOOKUP(A20,'JUNIO 2023'!$A$61:$H$185,6,0)</f>
        <v>1069532774.08</v>
      </c>
      <c r="F20" s="255"/>
      <c r="G20" s="255"/>
      <c r="H20" s="256">
        <f>+VLOOKUP(A20,'JUNIO 2022 '!$A$7:$H$498,6,0)</f>
        <v>270460894</v>
      </c>
      <c r="I20" s="25"/>
    </row>
    <row r="21" spans="1:9" ht="12.75">
      <c r="A21" s="46" t="s">
        <v>166</v>
      </c>
      <c r="B21" s="98" t="s">
        <v>167</v>
      </c>
      <c r="C21" s="102"/>
      <c r="D21" s="150"/>
      <c r="E21" s="154">
        <f>+VLOOKUP(A21,'JUNIO 2023'!$A$61:$H$284,6,0)</f>
        <v>3072266.28</v>
      </c>
      <c r="F21" s="255"/>
      <c r="G21" s="255"/>
      <c r="H21" s="256">
        <f>+VLOOKUP(A21,'JUNIO 2022 '!$A$7:$H$498,6,0)</f>
        <v>219121198.38999999</v>
      </c>
      <c r="I21" s="25"/>
    </row>
    <row r="22" spans="1:9" ht="12.75">
      <c r="A22" s="46" t="s">
        <v>168</v>
      </c>
      <c r="B22" s="98" t="s">
        <v>169</v>
      </c>
      <c r="C22" s="102"/>
      <c r="D22" s="150"/>
      <c r="E22" s="154">
        <f>+VLOOKUP(A22,'JUNIO 2023'!$A$61:$H$284,6,0)</f>
        <v>4269913</v>
      </c>
      <c r="F22" s="255"/>
      <c r="G22" s="255"/>
      <c r="H22" s="256">
        <f>+VLOOKUP(A22,'JUNIO 2022 '!$A$7:$H$498,6,0)</f>
        <v>6072174.6699999999</v>
      </c>
      <c r="I22" s="25"/>
    </row>
    <row r="23" spans="1:9" ht="12.75">
      <c r="A23" s="46" t="s">
        <v>574</v>
      </c>
      <c r="B23" s="98" t="s">
        <v>575</v>
      </c>
      <c r="C23" s="102"/>
      <c r="D23" s="150"/>
      <c r="E23" s="154">
        <f>+VLOOKUP(A23,'JUNIO 2023'!$A$61:$H$284,6,0)</f>
        <v>1573384189</v>
      </c>
      <c r="F23" s="255"/>
      <c r="G23" s="255"/>
      <c r="H23" s="256">
        <v>0</v>
      </c>
      <c r="I23" s="25"/>
    </row>
    <row r="24" spans="1:9" ht="12.75">
      <c r="A24" s="46" t="s">
        <v>560</v>
      </c>
      <c r="B24" s="98" t="s">
        <v>562</v>
      </c>
      <c r="C24" s="102"/>
      <c r="D24" s="150"/>
      <c r="E24" s="154"/>
      <c r="F24" s="255"/>
      <c r="G24" s="255"/>
      <c r="H24" s="256">
        <v>0</v>
      </c>
      <c r="I24" s="25"/>
    </row>
    <row r="25" spans="1:9" ht="12.75">
      <c r="A25" s="46"/>
      <c r="B25" s="104"/>
      <c r="C25" s="102"/>
      <c r="D25" s="150"/>
      <c r="E25" s="321"/>
      <c r="F25" s="255"/>
      <c r="G25" s="255"/>
      <c r="H25" s="257"/>
      <c r="I25" s="25"/>
    </row>
    <row r="26" spans="1:9" s="39" customFormat="1" ht="13.5" thickBot="1">
      <c r="A26" s="38" t="s">
        <v>170</v>
      </c>
      <c r="B26" s="89" t="s">
        <v>171</v>
      </c>
      <c r="C26" s="102"/>
      <c r="D26" s="151">
        <v>29</v>
      </c>
      <c r="E26" s="258">
        <f>+E27+E36+E42</f>
        <v>11642500226.630001</v>
      </c>
      <c r="F26" s="252"/>
      <c r="G26" s="252"/>
      <c r="H26" s="258">
        <f>+H27+H36+H42</f>
        <v>16235066788.540001</v>
      </c>
      <c r="I26" s="42"/>
    </row>
    <row r="27" spans="1:9" s="39" customFormat="1" ht="12.75">
      <c r="A27" s="38" t="s">
        <v>172</v>
      </c>
      <c r="B27" s="89" t="s">
        <v>173</v>
      </c>
      <c r="C27" s="102"/>
      <c r="D27" s="151"/>
      <c r="E27" s="320">
        <f>SUM(E28:E34)</f>
        <v>10419091587.380001</v>
      </c>
      <c r="F27" s="252"/>
      <c r="G27" s="252"/>
      <c r="H27" s="254">
        <f>SUM(H28:H34)</f>
        <v>9963121490.75</v>
      </c>
      <c r="I27" s="42"/>
    </row>
    <row r="28" spans="1:9" ht="12.75">
      <c r="A28" s="43" t="s">
        <v>174</v>
      </c>
      <c r="B28" s="90" t="s">
        <v>175</v>
      </c>
      <c r="C28" s="102"/>
      <c r="D28" s="150"/>
      <c r="E28" s="154">
        <f>+VLOOKUP(A28,'JUNIO 2023'!$A$61:$H$284,6,0)</f>
        <v>3681073467.5700002</v>
      </c>
      <c r="F28" s="252"/>
      <c r="G28" s="252"/>
      <c r="H28" s="256">
        <f>+VLOOKUP(A28,'JUNIO 2022 '!$A$7:$H$498,6,0)</f>
        <v>3419139321.6100001</v>
      </c>
      <c r="I28" s="25"/>
    </row>
    <row r="29" spans="1:9" ht="12.75">
      <c r="A29" s="43" t="s">
        <v>176</v>
      </c>
      <c r="B29" s="90" t="s">
        <v>177</v>
      </c>
      <c r="C29" s="102"/>
      <c r="D29" s="150"/>
      <c r="E29" s="154">
        <f>+VLOOKUP(A29,'JUNIO 2023'!$A$61:$H$284,6,0)</f>
        <v>840717800</v>
      </c>
      <c r="F29" s="255"/>
      <c r="G29" s="255"/>
      <c r="H29" s="256">
        <f>+VLOOKUP(A29,'JUNIO 2022 '!$A$7:$H$498,6,0)</f>
        <v>861390100</v>
      </c>
      <c r="I29" s="25"/>
    </row>
    <row r="30" spans="1:9" ht="12.75">
      <c r="A30" s="43" t="s">
        <v>178</v>
      </c>
      <c r="B30" s="90" t="s">
        <v>179</v>
      </c>
      <c r="C30" s="102"/>
      <c r="D30" s="150"/>
      <c r="E30" s="154">
        <f>+VLOOKUP(A30,'JUNIO 2023'!$A$61:$H$284,6,0)</f>
        <v>176358600</v>
      </c>
      <c r="F30" s="255"/>
      <c r="G30" s="255"/>
      <c r="H30" s="256">
        <f>+VLOOKUP(A30,'JUNIO 2022 '!$A$7:$H$498,6,0)</f>
        <v>177625500</v>
      </c>
      <c r="I30" s="25"/>
    </row>
    <row r="31" spans="1:9" ht="12.75">
      <c r="A31" s="43" t="s">
        <v>180</v>
      </c>
      <c r="B31" s="90" t="s">
        <v>181</v>
      </c>
      <c r="C31" s="102"/>
      <c r="D31" s="150"/>
      <c r="E31" s="154">
        <f>+VLOOKUP(A31,'JUNIO 2023'!$A$61:$H$284,6,0)</f>
        <v>1403410636.3499999</v>
      </c>
      <c r="F31" s="252"/>
      <c r="G31" s="252"/>
      <c r="H31" s="256">
        <f>+VLOOKUP(A31,'JUNIO 2022 '!$A$7:$H$498,6,0)</f>
        <v>1283805901.8499999</v>
      </c>
      <c r="I31" s="25"/>
    </row>
    <row r="32" spans="1:9" ht="12.75">
      <c r="A32" s="43" t="s">
        <v>182</v>
      </c>
      <c r="B32" s="90" t="s">
        <v>183</v>
      </c>
      <c r="C32" s="102"/>
      <c r="D32" s="150"/>
      <c r="E32" s="154">
        <f>+VLOOKUP(A32,'JUNIO 2023'!$A$61:$H$284,6,0)</f>
        <v>10109216</v>
      </c>
      <c r="F32" s="255"/>
      <c r="G32" s="255"/>
      <c r="H32" s="256">
        <f>+VLOOKUP(A32,'JUNIO 2022 '!$A$7:$H$498,6,0)</f>
        <v>9198724</v>
      </c>
      <c r="I32" s="25"/>
    </row>
    <row r="33" spans="1:12" ht="12.75">
      <c r="A33" s="43" t="s">
        <v>184</v>
      </c>
      <c r="B33" s="90" t="s">
        <v>185</v>
      </c>
      <c r="C33" s="102"/>
      <c r="D33" s="150"/>
      <c r="E33" s="154">
        <f>+VLOOKUP(A33,'JUNIO 2023'!$A$61:$H$284,6,0)</f>
        <v>4260032867.46</v>
      </c>
      <c r="F33" s="255"/>
      <c r="G33" s="255"/>
      <c r="H33" s="256">
        <f>+VLOOKUP(A33,'JUNIO 2022 '!$A$7:$H$498,6,0)</f>
        <v>4166070943.29</v>
      </c>
      <c r="I33" s="25"/>
    </row>
    <row r="34" spans="1:12" ht="12.75">
      <c r="A34" s="43" t="s">
        <v>186</v>
      </c>
      <c r="B34" s="90" t="s">
        <v>187</v>
      </c>
      <c r="C34" s="102"/>
      <c r="D34" s="150"/>
      <c r="E34" s="154">
        <f>+VLOOKUP(A34,'JUNIO 2023'!$A$61:$H$284,6,0)</f>
        <v>47389000</v>
      </c>
      <c r="F34" s="255"/>
      <c r="G34" s="255"/>
      <c r="H34" s="256">
        <f>+VLOOKUP(A34,'JUNIO 2022 '!$A$7:$H$498,6,0)</f>
        <v>45891000</v>
      </c>
      <c r="I34" s="25"/>
    </row>
    <row r="35" spans="1:12" ht="12.75">
      <c r="A35" s="43"/>
      <c r="B35" s="90"/>
      <c r="C35" s="102"/>
      <c r="D35" s="150"/>
      <c r="E35" s="321"/>
      <c r="F35" s="255"/>
      <c r="G35" s="255"/>
      <c r="H35" s="259"/>
      <c r="I35" s="25"/>
    </row>
    <row r="36" spans="1:12" s="39" customFormat="1" ht="25.5">
      <c r="A36" s="43" t="s">
        <v>188</v>
      </c>
      <c r="B36" s="89" t="s">
        <v>189</v>
      </c>
      <c r="C36" s="102"/>
      <c r="D36" s="151"/>
      <c r="E36" s="322">
        <f>SUM(E37:E40)</f>
        <v>1207370583.25</v>
      </c>
      <c r="F36" s="252"/>
      <c r="G36" s="252"/>
      <c r="H36" s="260">
        <f>SUM(H37:H40)</f>
        <v>6260446918.7700005</v>
      </c>
      <c r="I36" s="42"/>
    </row>
    <row r="37" spans="1:12" ht="12.75">
      <c r="A37" s="43" t="s">
        <v>561</v>
      </c>
      <c r="B37" s="90" t="s">
        <v>190</v>
      </c>
      <c r="C37" s="102"/>
      <c r="D37" s="151"/>
      <c r="E37" s="154">
        <v>0</v>
      </c>
      <c r="F37" s="252"/>
      <c r="G37" s="252"/>
      <c r="H37" s="256">
        <v>0</v>
      </c>
      <c r="I37" s="42"/>
    </row>
    <row r="38" spans="1:12" ht="12.75">
      <c r="A38" s="43" t="s">
        <v>191</v>
      </c>
      <c r="B38" s="90" t="s">
        <v>192</v>
      </c>
      <c r="C38" s="102"/>
      <c r="D38" s="150"/>
      <c r="E38" s="154">
        <f>+VLOOKUP(A38,'JUNIO 2023'!$A$61:$H$284,6,0)</f>
        <v>155717681.25</v>
      </c>
      <c r="F38" s="255"/>
      <c r="G38" s="255"/>
      <c r="H38" s="256">
        <f>+VLOOKUP(A38,'JUNIO 2022 '!$A$7:$H$498,6,0)</f>
        <v>176182327.41999999</v>
      </c>
      <c r="I38" s="25"/>
    </row>
    <row r="39" spans="1:12" ht="12.75">
      <c r="A39" s="43" t="s">
        <v>193</v>
      </c>
      <c r="B39" s="90" t="s">
        <v>194</v>
      </c>
      <c r="C39" s="102"/>
      <c r="D39" s="150"/>
      <c r="E39" s="154">
        <v>0</v>
      </c>
      <c r="F39" s="252"/>
      <c r="G39" s="252"/>
      <c r="H39" s="256">
        <f>+VLOOKUP(A39,'JUNIO 2022 '!$A$7:$H$498,6,0)</f>
        <v>5598292.3499999996</v>
      </c>
      <c r="I39" s="25"/>
    </row>
    <row r="40" spans="1:12" ht="12.75">
      <c r="A40" s="43" t="s">
        <v>195</v>
      </c>
      <c r="B40" s="90" t="s">
        <v>196</v>
      </c>
      <c r="C40" s="102"/>
      <c r="D40" s="150"/>
      <c r="E40" s="154">
        <f>+VLOOKUP(A40,'JUNIO 2023'!$A$61:$H$284,6,0)</f>
        <v>1051652902</v>
      </c>
      <c r="F40" s="255"/>
      <c r="G40" s="255"/>
      <c r="H40" s="256">
        <f>+VLOOKUP(A40,'JUNIO 2022 '!$A$7:$H$498,6,0)</f>
        <v>6078666299</v>
      </c>
      <c r="I40" s="25"/>
    </row>
    <row r="41" spans="1:12" s="39" customFormat="1" ht="12.75">
      <c r="A41" s="43" t="s">
        <v>197</v>
      </c>
      <c r="B41" s="90"/>
      <c r="C41" s="102"/>
      <c r="D41" s="150"/>
      <c r="E41" s="321"/>
      <c r="F41" s="255"/>
      <c r="G41" s="255"/>
      <c r="H41" s="259"/>
      <c r="I41" s="25"/>
    </row>
    <row r="42" spans="1:12" ht="13.5" thickBot="1">
      <c r="A42" s="43" t="s">
        <v>198</v>
      </c>
      <c r="B42" s="89" t="s">
        <v>199</v>
      </c>
      <c r="C42" s="102"/>
      <c r="D42" s="151"/>
      <c r="E42" s="258">
        <f>+E43+E44+E45</f>
        <v>16038056</v>
      </c>
      <c r="F42" s="252"/>
      <c r="G42" s="252"/>
      <c r="H42" s="258">
        <f>+H43+H44+H45</f>
        <v>11498379.02</v>
      </c>
      <c r="I42" s="42"/>
    </row>
    <row r="43" spans="1:12" ht="12.75">
      <c r="A43" s="43" t="s">
        <v>198</v>
      </c>
      <c r="B43" s="90" t="s">
        <v>165</v>
      </c>
      <c r="C43" s="102"/>
      <c r="D43" s="150"/>
      <c r="E43" s="154">
        <f>+VLOOKUP(A43,'JUNIO 2023'!$A$61:$H$284,6,0)</f>
        <v>15897056</v>
      </c>
      <c r="F43" s="255"/>
      <c r="G43" s="255"/>
      <c r="H43" s="256">
        <v>0</v>
      </c>
      <c r="I43" s="25"/>
      <c r="K43" s="74"/>
    </row>
    <row r="44" spans="1:12" ht="12.75">
      <c r="A44" s="43" t="s">
        <v>200</v>
      </c>
      <c r="B44" s="90" t="s">
        <v>201</v>
      </c>
      <c r="C44" s="102"/>
      <c r="D44" s="150"/>
      <c r="E44" s="154">
        <v>0</v>
      </c>
      <c r="F44" s="255"/>
      <c r="G44" s="255"/>
      <c r="H44" s="256">
        <f>+VLOOKUP(A44,'JUNIO 2022 '!$A$7:$H$498,6,0)</f>
        <v>578.02</v>
      </c>
      <c r="I44" s="25"/>
    </row>
    <row r="45" spans="1:12" ht="12.75">
      <c r="A45" s="43" t="s">
        <v>202</v>
      </c>
      <c r="B45" s="90" t="s">
        <v>203</v>
      </c>
      <c r="C45" s="102"/>
      <c r="D45" s="150"/>
      <c r="E45" s="154">
        <f>+VLOOKUP(A45,'JUNIO 2023'!$A$61:$H$284,6,0)</f>
        <v>141000</v>
      </c>
      <c r="F45" s="255"/>
      <c r="G45" s="255"/>
      <c r="H45" s="256">
        <f>+VLOOKUP(A45,'JUNIO 2022 '!$A$7:$H$498,6,0)</f>
        <v>11497801</v>
      </c>
      <c r="I45" s="25"/>
    </row>
    <row r="46" spans="1:12" ht="12.75">
      <c r="A46" s="43"/>
      <c r="B46" s="90"/>
      <c r="C46" s="102"/>
      <c r="D46" s="150"/>
      <c r="E46" s="256"/>
      <c r="F46" s="255"/>
      <c r="G46" s="255"/>
      <c r="H46" s="256">
        <v>0</v>
      </c>
      <c r="I46" s="25"/>
    </row>
    <row r="47" spans="1:12" ht="17.25" customHeight="1" thickBot="1">
      <c r="A47" s="50"/>
      <c r="B47" s="90" t="s">
        <v>204</v>
      </c>
      <c r="C47" s="99"/>
      <c r="D47" s="150"/>
      <c r="E47" s="261">
        <f>+E13-E26</f>
        <v>-5047985753.2700005</v>
      </c>
      <c r="F47" s="255"/>
      <c r="G47" s="255"/>
      <c r="H47" s="261">
        <f>+H13-H26</f>
        <v>-13919798309.480001</v>
      </c>
      <c r="I47" s="25"/>
      <c r="L47" s="74"/>
    </row>
    <row r="48" spans="1:12" ht="15.75" thickTop="1">
      <c r="A48" s="50"/>
      <c r="B48" s="105"/>
      <c r="C48" s="99"/>
      <c r="E48" s="51"/>
      <c r="F48" s="103"/>
      <c r="G48" s="103"/>
      <c r="H48" s="52"/>
      <c r="I48" s="25"/>
    </row>
    <row r="49" spans="1:9" ht="30" customHeight="1">
      <c r="A49" s="50"/>
      <c r="B49" s="105"/>
      <c r="C49" s="99"/>
      <c r="E49" s="51"/>
      <c r="F49" s="106"/>
      <c r="G49" s="106"/>
      <c r="H49" s="106"/>
      <c r="I49" s="53"/>
    </row>
    <row r="50" spans="1:9" ht="15">
      <c r="A50" s="50"/>
      <c r="B50" s="355"/>
      <c r="C50" s="355"/>
      <c r="D50" s="355"/>
      <c r="E50" s="355"/>
      <c r="F50" s="355"/>
      <c r="G50" s="355"/>
      <c r="H50" s="107"/>
      <c r="I50" s="53"/>
    </row>
    <row r="51" spans="1:9" ht="15">
      <c r="A51" s="50"/>
      <c r="B51" s="355"/>
      <c r="C51" s="355"/>
      <c r="D51" s="355"/>
      <c r="E51" s="355"/>
      <c r="F51" s="355"/>
      <c r="G51" s="355"/>
      <c r="H51" s="107"/>
      <c r="I51" s="53"/>
    </row>
    <row r="52" spans="1:9" ht="15">
      <c r="A52" s="50"/>
      <c r="B52" s="107"/>
      <c r="C52" s="107"/>
      <c r="D52" s="107"/>
      <c r="E52" s="110"/>
      <c r="F52" s="107"/>
      <c r="G52" s="107"/>
      <c r="H52" s="107"/>
      <c r="I52" s="53"/>
    </row>
    <row r="53" spans="1:9" ht="15" customHeight="1">
      <c r="A53" s="50"/>
      <c r="B53" s="361" t="s">
        <v>859</v>
      </c>
      <c r="C53" s="361"/>
      <c r="D53" s="361"/>
      <c r="E53" s="361"/>
      <c r="F53" s="361"/>
      <c r="G53" s="361"/>
      <c r="H53" s="361"/>
      <c r="I53" s="54"/>
    </row>
    <row r="54" spans="1:9" ht="15">
      <c r="A54" s="50"/>
      <c r="B54" s="361"/>
      <c r="C54" s="361"/>
      <c r="D54" s="361"/>
      <c r="E54" s="361"/>
      <c r="F54" s="361"/>
      <c r="G54" s="361"/>
      <c r="H54" s="361"/>
      <c r="I54" s="53"/>
    </row>
    <row r="55" spans="1:9" ht="15">
      <c r="A55" s="50"/>
      <c r="B55" s="361"/>
      <c r="C55" s="361"/>
      <c r="D55" s="361"/>
      <c r="E55" s="361"/>
      <c r="F55" s="361"/>
      <c r="G55" s="361"/>
      <c r="H55" s="361"/>
      <c r="I55" s="53"/>
    </row>
    <row r="56" spans="1:9" ht="15">
      <c r="A56" s="50"/>
      <c r="B56" s="55"/>
      <c r="C56" s="99"/>
      <c r="D56" s="106"/>
      <c r="E56" s="51"/>
      <c r="F56" s="106"/>
      <c r="G56" s="106"/>
      <c r="H56" s="56"/>
      <c r="I56" s="53"/>
    </row>
    <row r="57" spans="1:9" ht="15">
      <c r="A57" s="50"/>
      <c r="B57" s="55"/>
      <c r="C57" s="99"/>
      <c r="D57" s="106"/>
      <c r="E57" s="51"/>
      <c r="F57" s="106"/>
      <c r="G57" s="106"/>
      <c r="H57" s="56"/>
      <c r="I57" s="53"/>
    </row>
    <row r="58" spans="1:9" ht="15">
      <c r="A58" s="50"/>
      <c r="B58" s="104"/>
      <c r="C58" s="99"/>
      <c r="E58" s="29"/>
      <c r="F58" s="103"/>
      <c r="G58" s="103"/>
      <c r="H58" s="57"/>
      <c r="I58" s="58"/>
    </row>
    <row r="59" spans="1:9" ht="15">
      <c r="A59" s="50"/>
      <c r="B59" s="214" t="s">
        <v>141</v>
      </c>
      <c r="C59" s="99"/>
      <c r="D59" s="108"/>
      <c r="E59" s="29" t="s">
        <v>142</v>
      </c>
      <c r="H59" s="22"/>
      <c r="I59" s="59"/>
    </row>
    <row r="60" spans="1:9" ht="15">
      <c r="A60" s="50"/>
      <c r="B60" s="214" t="s">
        <v>843</v>
      </c>
      <c r="C60" s="99"/>
      <c r="D60" s="108"/>
      <c r="E60" s="29" t="s">
        <v>144</v>
      </c>
      <c r="H60" s="22"/>
      <c r="I60" s="59"/>
    </row>
    <row r="61" spans="1:9" ht="15">
      <c r="A61" s="50"/>
      <c r="B61" s="109"/>
      <c r="C61" s="99"/>
      <c r="D61" s="101"/>
      <c r="E61" s="29" t="s">
        <v>145</v>
      </c>
      <c r="H61" s="22"/>
      <c r="I61" s="59"/>
    </row>
    <row r="62" spans="1:9" ht="12.75">
      <c r="A62" s="21"/>
      <c r="B62" s="109"/>
      <c r="C62" s="99"/>
      <c r="E62" s="22"/>
      <c r="H62" s="22"/>
      <c r="I62" s="58"/>
    </row>
    <row r="63" spans="1:9" ht="40.5" customHeight="1">
      <c r="A63" s="359"/>
      <c r="B63" s="359"/>
      <c r="C63" s="359"/>
      <c r="D63" s="359"/>
      <c r="E63" s="359"/>
      <c r="F63" s="359"/>
      <c r="G63" s="359"/>
      <c r="H63" s="359"/>
      <c r="I63" s="360"/>
    </row>
    <row r="64" spans="1:9" ht="13.5" thickBot="1">
      <c r="A64" s="21"/>
      <c r="B64" s="109"/>
      <c r="C64" s="99"/>
      <c r="D64" s="101"/>
      <c r="E64" s="37"/>
      <c r="F64" s="101"/>
      <c r="G64" s="101"/>
      <c r="H64" s="60"/>
      <c r="I64" s="58"/>
    </row>
    <row r="65" spans="1:9" ht="15.75" customHeight="1" thickBot="1">
      <c r="A65" s="356" t="s">
        <v>205</v>
      </c>
      <c r="B65" s="357"/>
      <c r="C65" s="357"/>
      <c r="D65" s="357"/>
      <c r="E65" s="357"/>
      <c r="F65" s="357"/>
      <c r="G65" s="357"/>
      <c r="H65" s="357"/>
      <c r="I65" s="358"/>
    </row>
    <row r="66" spans="1:9">
      <c r="B66" s="35"/>
      <c r="C66" s="35"/>
      <c r="D66" s="35"/>
      <c r="E66" s="61"/>
      <c r="F66" s="35"/>
      <c r="G66" s="35"/>
      <c r="H66" s="62"/>
      <c r="I66" s="62"/>
    </row>
  </sheetData>
  <mergeCells count="11">
    <mergeCell ref="A4:I4"/>
    <mergeCell ref="A1:A2"/>
    <mergeCell ref="C1:F1"/>
    <mergeCell ref="G1:H1"/>
    <mergeCell ref="C2:F2"/>
    <mergeCell ref="G2:H2"/>
    <mergeCell ref="A5:I5"/>
    <mergeCell ref="B50:G51"/>
    <mergeCell ref="A65:I65"/>
    <mergeCell ref="A63:I63"/>
    <mergeCell ref="B53:H55"/>
  </mergeCells>
  <pageMargins left="0.43" right="0.18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6"/>
  <sheetViews>
    <sheetView view="pageBreakPreview" topLeftCell="A26" zoomScaleNormal="100" zoomScaleSheetLayoutView="100" workbookViewId="0">
      <selection activeCell="J39" sqref="J39"/>
    </sheetView>
  </sheetViews>
  <sheetFormatPr baseColWidth="10" defaultColWidth="11.42578125" defaultRowHeight="11.25" outlineLevelCol="1"/>
  <cols>
    <col min="1" max="1" width="12.140625" style="63" customWidth="1"/>
    <col min="2" max="2" width="58.85546875" style="22" customWidth="1"/>
    <col min="3" max="3" width="6.7109375" style="22" customWidth="1"/>
    <col min="4" max="4" width="7.85546875" style="22" hidden="1" customWidth="1"/>
    <col min="5" max="5" width="19" style="64" bestFit="1" customWidth="1"/>
    <col min="6" max="6" width="6.42578125" style="22" customWidth="1"/>
    <col min="7" max="7" width="10.140625" style="22" customWidth="1"/>
    <col min="8" max="8" width="19" style="65" customWidth="1" outlineLevel="1"/>
    <col min="9" max="9" width="15.7109375" style="65" customWidth="1"/>
    <col min="10" max="10" width="11.42578125" style="22"/>
    <col min="11" max="12" width="14.140625" style="22" bestFit="1" customWidth="1"/>
    <col min="13" max="16384" width="11.42578125" style="22"/>
  </cols>
  <sheetData>
    <row r="1" spans="1:9" s="18" customFormat="1" ht="57.75" thickBot="1">
      <c r="A1" s="365"/>
      <c r="B1" s="16" t="s">
        <v>0</v>
      </c>
      <c r="C1" s="367" t="s">
        <v>1</v>
      </c>
      <c r="D1" s="368"/>
      <c r="E1" s="368"/>
      <c r="F1" s="369"/>
      <c r="G1" s="370" t="s">
        <v>148</v>
      </c>
      <c r="H1" s="371"/>
      <c r="I1" s="17" t="s">
        <v>149</v>
      </c>
    </row>
    <row r="2" spans="1:9" s="18" customFormat="1" ht="29.25" customHeight="1" thickBot="1">
      <c r="A2" s="366"/>
      <c r="B2" s="19" t="s">
        <v>4</v>
      </c>
      <c r="C2" s="372" t="s">
        <v>150</v>
      </c>
      <c r="D2" s="373"/>
      <c r="E2" s="373"/>
      <c r="F2" s="374"/>
      <c r="G2" s="375" t="s">
        <v>151</v>
      </c>
      <c r="H2" s="376"/>
      <c r="I2" s="20" t="s">
        <v>7</v>
      </c>
    </row>
    <row r="3" spans="1:9">
      <c r="A3" s="21"/>
      <c r="E3" s="23"/>
      <c r="H3" s="24"/>
      <c r="I3" s="25"/>
    </row>
    <row r="4" spans="1:9" ht="12.75">
      <c r="A4" s="362" t="s">
        <v>8</v>
      </c>
      <c r="B4" s="363"/>
      <c r="C4" s="363"/>
      <c r="D4" s="363"/>
      <c r="E4" s="363"/>
      <c r="F4" s="363"/>
      <c r="G4" s="363"/>
      <c r="H4" s="363"/>
      <c r="I4" s="364"/>
    </row>
    <row r="5" spans="1:9">
      <c r="A5" s="352" t="s">
        <v>152</v>
      </c>
      <c r="B5" s="353"/>
      <c r="C5" s="353"/>
      <c r="D5" s="353"/>
      <c r="E5" s="353"/>
      <c r="F5" s="353"/>
      <c r="G5" s="353"/>
      <c r="H5" s="353"/>
      <c r="I5" s="354"/>
    </row>
    <row r="6" spans="1:9">
      <c r="A6" s="26"/>
      <c r="B6" s="93"/>
      <c r="C6" s="93"/>
      <c r="D6" s="93"/>
      <c r="E6" s="27"/>
      <c r="F6" s="93"/>
      <c r="G6" s="93"/>
      <c r="H6" s="93"/>
      <c r="I6" s="91"/>
    </row>
    <row r="7" spans="1:9">
      <c r="A7" s="26"/>
      <c r="B7" s="93"/>
      <c r="C7" s="93"/>
      <c r="D7" s="93"/>
      <c r="E7" s="27"/>
      <c r="F7" s="93"/>
      <c r="G7" s="93"/>
      <c r="H7" s="93"/>
      <c r="I7" s="91"/>
    </row>
    <row r="8" spans="1:9">
      <c r="A8" s="26"/>
      <c r="B8" s="93"/>
      <c r="C8" s="93"/>
      <c r="D8" s="93"/>
      <c r="E8" s="27"/>
      <c r="F8" s="93"/>
      <c r="G8" s="93"/>
      <c r="H8" s="93"/>
      <c r="I8" s="91"/>
    </row>
    <row r="9" spans="1:9">
      <c r="A9" s="26"/>
      <c r="B9" s="93"/>
      <c r="C9" s="93"/>
      <c r="D9" s="93"/>
      <c r="E9" s="27"/>
      <c r="F9" s="93"/>
      <c r="G9" s="93"/>
      <c r="H9" s="93"/>
      <c r="I9" s="91"/>
    </row>
    <row r="10" spans="1:9" s="31" customFormat="1" ht="12.75">
      <c r="A10" s="28"/>
      <c r="B10" s="94" t="s">
        <v>153</v>
      </c>
      <c r="C10" s="94"/>
      <c r="D10" s="95" t="s">
        <v>565</v>
      </c>
      <c r="E10" s="152" t="s">
        <v>566</v>
      </c>
      <c r="F10" s="95"/>
      <c r="G10" s="95"/>
      <c r="H10" s="96" t="s">
        <v>557</v>
      </c>
      <c r="I10" s="30"/>
    </row>
    <row r="11" spans="1:9" s="35" customFormat="1" ht="12.75">
      <c r="A11" s="32"/>
      <c r="B11" s="97"/>
      <c r="C11" s="94"/>
      <c r="D11" s="95"/>
      <c r="E11" s="33"/>
      <c r="F11" s="95"/>
      <c r="G11" s="95"/>
      <c r="H11" s="93"/>
      <c r="I11" s="34"/>
    </row>
    <row r="12" spans="1:9" ht="12.75">
      <c r="A12" s="36"/>
      <c r="B12" s="98"/>
      <c r="C12" s="99"/>
      <c r="D12" s="150"/>
      <c r="E12" s="37"/>
      <c r="F12" s="100"/>
      <c r="G12" s="100"/>
      <c r="H12" s="101"/>
      <c r="I12" s="25"/>
    </row>
    <row r="13" spans="1:9" s="39" customFormat="1" ht="13.5" thickBot="1">
      <c r="A13" s="38" t="s">
        <v>154</v>
      </c>
      <c r="B13" s="89" t="s">
        <v>155</v>
      </c>
      <c r="C13" s="102"/>
      <c r="D13" s="151">
        <v>28</v>
      </c>
      <c r="E13" s="112" t="e">
        <f>+E15+E19</f>
        <v>#N/A</v>
      </c>
      <c r="F13" s="103"/>
      <c r="G13" s="103"/>
      <c r="H13" s="112">
        <f>+H15+H19</f>
        <v>3936039532</v>
      </c>
      <c r="I13" s="42"/>
    </row>
    <row r="14" spans="1:9" s="39" customFormat="1" ht="12.75">
      <c r="A14" s="38"/>
      <c r="B14" s="89"/>
      <c r="C14" s="102"/>
      <c r="D14" s="151"/>
      <c r="E14" s="111"/>
      <c r="F14" s="103"/>
      <c r="G14" s="103"/>
      <c r="H14" s="111"/>
      <c r="I14" s="42"/>
    </row>
    <row r="15" spans="1:9" s="39" customFormat="1" ht="12.75">
      <c r="A15" s="38" t="s">
        <v>156</v>
      </c>
      <c r="B15" s="89" t="s">
        <v>157</v>
      </c>
      <c r="C15" s="102"/>
      <c r="D15" s="151"/>
      <c r="E15" s="41">
        <f>+E16+E17</f>
        <v>3944255331</v>
      </c>
      <c r="F15" s="103"/>
      <c r="G15" s="103"/>
      <c r="H15" s="41">
        <f>+H16+H17</f>
        <v>3711095765</v>
      </c>
      <c r="I15" s="42"/>
    </row>
    <row r="16" spans="1:9" ht="12.75">
      <c r="A16" s="43" t="s">
        <v>158</v>
      </c>
      <c r="B16" s="90" t="s">
        <v>159</v>
      </c>
      <c r="C16" s="102"/>
      <c r="D16" s="150"/>
      <c r="E16" s="6">
        <f>+VLOOKUP(A16,'JUNIO 2023'!$A$61:$H$185,6,0)</f>
        <v>3944255331</v>
      </c>
      <c r="F16" s="101"/>
      <c r="G16" s="101"/>
      <c r="H16" s="44">
        <f>+VLOOKUP(A16,'MARZO 2023'!$A$7:$H$235,6,0)</f>
        <v>3711095765</v>
      </c>
      <c r="I16" s="25"/>
    </row>
    <row r="17" spans="1:9" ht="12.75">
      <c r="A17" s="45" t="s">
        <v>160</v>
      </c>
      <c r="B17" s="90" t="s">
        <v>161</v>
      </c>
      <c r="C17" s="102"/>
      <c r="D17" s="150"/>
      <c r="E17" s="6">
        <f>+VLOOKUP(A17,'JUNIO 2023'!$A$61:$H$185,6,0)</f>
        <v>0</v>
      </c>
      <c r="F17" s="101"/>
      <c r="G17" s="101"/>
      <c r="H17" s="6">
        <f>+VLOOKUP(A17,'MARZO 2023'!$A$7:$H$235,6,0)</f>
        <v>0</v>
      </c>
      <c r="I17" s="25"/>
    </row>
    <row r="18" spans="1:9" ht="12.75">
      <c r="A18" s="43"/>
      <c r="B18" s="90"/>
      <c r="C18" s="102"/>
      <c r="D18" s="150"/>
      <c r="E18" s="44"/>
      <c r="F18" s="101"/>
      <c r="G18" s="101"/>
      <c r="H18" s="44"/>
      <c r="I18" s="25"/>
    </row>
    <row r="19" spans="1:9" s="39" customFormat="1" ht="12.75">
      <c r="A19" s="38" t="s">
        <v>162</v>
      </c>
      <c r="B19" s="89" t="s">
        <v>163</v>
      </c>
      <c r="C19" s="102"/>
      <c r="D19" s="151"/>
      <c r="E19" s="41" t="e">
        <f>+E20+E21+E22+E23</f>
        <v>#N/A</v>
      </c>
      <c r="F19" s="103"/>
      <c r="G19" s="103"/>
      <c r="H19" s="41">
        <f>+H20+H21+H22+H24</f>
        <v>224943767</v>
      </c>
      <c r="I19" s="42"/>
    </row>
    <row r="20" spans="1:9" ht="12.75">
      <c r="A20" s="43" t="s">
        <v>164</v>
      </c>
      <c r="B20" s="90" t="s">
        <v>165</v>
      </c>
      <c r="C20" s="102"/>
      <c r="D20" s="150"/>
      <c r="E20" s="6">
        <f>+VLOOKUP(A20,'JUNIO 2023'!$A$61:$H$185,6,0)</f>
        <v>1069532774.08</v>
      </c>
      <c r="F20" s="101"/>
      <c r="G20" s="101"/>
      <c r="H20" s="44">
        <f>+VLOOKUP(A20,'MARZO 2023'!$A$7:$H$235,6,0)</f>
        <v>224783735</v>
      </c>
      <c r="I20" s="25"/>
    </row>
    <row r="21" spans="1:9" ht="12.75">
      <c r="A21" s="46" t="s">
        <v>166</v>
      </c>
      <c r="B21" s="98" t="s">
        <v>167</v>
      </c>
      <c r="C21" s="102"/>
      <c r="D21" s="150"/>
      <c r="E21" s="6">
        <f>+VLOOKUP(A21,'JUNIO 2023'!$A$61:$H$185,6,0)</f>
        <v>3072266.28</v>
      </c>
      <c r="F21" s="101"/>
      <c r="G21" s="101"/>
      <c r="H21" s="44">
        <f>+VLOOKUP(A21,'MARZO 2023'!$A$7:$H$235,6,0)</f>
        <v>4867</v>
      </c>
      <c r="I21" s="25"/>
    </row>
    <row r="22" spans="1:9" ht="12.75">
      <c r="A22" s="46" t="s">
        <v>168</v>
      </c>
      <c r="B22" s="98" t="s">
        <v>169</v>
      </c>
      <c r="C22" s="102"/>
      <c r="D22" s="150"/>
      <c r="E22" s="6">
        <f>+VLOOKUP(A22,'JUNIO 2023'!$A$61:$H$185,6,0)</f>
        <v>4269913</v>
      </c>
      <c r="F22" s="101"/>
      <c r="G22" s="101"/>
      <c r="H22" s="44">
        <f>+VLOOKUP(A22,'MARZO 2023'!$A$7:$H$235,6,0)</f>
        <v>155165</v>
      </c>
      <c r="I22" s="25"/>
    </row>
    <row r="23" spans="1:9" ht="12.75">
      <c r="A23" s="46" t="s">
        <v>574</v>
      </c>
      <c r="B23" s="98" t="s">
        <v>575</v>
      </c>
      <c r="C23" s="102"/>
      <c r="D23" s="150"/>
      <c r="E23" s="6" t="e">
        <f>+VLOOKUP(A23,'JUNIO 2023'!$A$61:$H$185,6,0)</f>
        <v>#N/A</v>
      </c>
      <c r="F23" s="101"/>
      <c r="G23" s="101"/>
      <c r="H23" s="44">
        <v>0</v>
      </c>
      <c r="I23" s="25"/>
    </row>
    <row r="24" spans="1:9" ht="12.75">
      <c r="A24" s="46" t="s">
        <v>560</v>
      </c>
      <c r="B24" s="98" t="s">
        <v>562</v>
      </c>
      <c r="C24" s="102"/>
      <c r="D24" s="150"/>
      <c r="E24" s="6"/>
      <c r="F24" s="101"/>
      <c r="G24" s="101"/>
      <c r="H24" s="44"/>
      <c r="I24" s="25"/>
    </row>
    <row r="25" spans="1:9" ht="12.75">
      <c r="A25" s="46"/>
      <c r="B25" s="104"/>
      <c r="C25" s="102"/>
      <c r="D25" s="150"/>
      <c r="E25" s="37"/>
      <c r="F25" s="101"/>
      <c r="G25" s="101"/>
      <c r="H25" s="37"/>
      <c r="I25" s="25"/>
    </row>
    <row r="26" spans="1:9" s="39" customFormat="1" ht="13.5" thickBot="1">
      <c r="A26" s="38" t="s">
        <v>170</v>
      </c>
      <c r="B26" s="89" t="s">
        <v>171</v>
      </c>
      <c r="C26" s="102"/>
      <c r="D26" s="151">
        <v>29</v>
      </c>
      <c r="E26" s="40" t="e">
        <f>+E27+E36+E42</f>
        <v>#N/A</v>
      </c>
      <c r="F26" s="103"/>
      <c r="G26" s="103"/>
      <c r="H26" s="40" t="e">
        <f>+H27+H36+H42</f>
        <v>#N/A</v>
      </c>
      <c r="I26" s="42"/>
    </row>
    <row r="27" spans="1:9" s="39" customFormat="1" ht="12.75">
      <c r="A27" s="38" t="s">
        <v>172</v>
      </c>
      <c r="B27" s="89" t="s">
        <v>173</v>
      </c>
      <c r="C27" s="102"/>
      <c r="D27" s="151"/>
      <c r="E27" s="41" t="e">
        <f>SUM(E28:E34)</f>
        <v>#N/A</v>
      </c>
      <c r="F27" s="103"/>
      <c r="G27" s="103"/>
      <c r="H27" s="41" t="e">
        <f>SUM(H28:H34)</f>
        <v>#N/A</v>
      </c>
      <c r="I27" s="42"/>
    </row>
    <row r="28" spans="1:9" ht="12.75">
      <c r="A28" s="43" t="s">
        <v>174</v>
      </c>
      <c r="B28" s="90" t="s">
        <v>175</v>
      </c>
      <c r="C28" s="102"/>
      <c r="D28" s="150"/>
      <c r="E28" s="6" t="e">
        <f>+VLOOKUP(A28,'JUNIO 2023'!$A$61:$H$185,6,0)</f>
        <v>#N/A</v>
      </c>
      <c r="F28" s="103"/>
      <c r="G28" s="103"/>
      <c r="H28" s="44">
        <f>+VLOOKUP(A28,'MARZO 2023'!$A$7:$H$235,6,0)</f>
        <v>1648967789.3699999</v>
      </c>
      <c r="I28" s="25"/>
    </row>
    <row r="29" spans="1:9" ht="12.75">
      <c r="A29" s="43" t="s">
        <v>176</v>
      </c>
      <c r="B29" s="90" t="s">
        <v>177</v>
      </c>
      <c r="C29" s="102"/>
      <c r="D29" s="150"/>
      <c r="E29" s="6" t="e">
        <f>+VLOOKUP(A29,'JUNIO 2023'!$A$61:$H$185,6,0)</f>
        <v>#N/A</v>
      </c>
      <c r="F29" s="101"/>
      <c r="G29" s="101"/>
      <c r="H29" s="44">
        <f>+VLOOKUP(A29,'MARZO 2023'!$A$7:$H$235,6,0)</f>
        <v>411000200</v>
      </c>
      <c r="I29" s="25"/>
    </row>
    <row r="30" spans="1:9" ht="12.75">
      <c r="A30" s="43" t="s">
        <v>178</v>
      </c>
      <c r="B30" s="90" t="s">
        <v>179</v>
      </c>
      <c r="C30" s="102"/>
      <c r="D30" s="150"/>
      <c r="E30" s="6" t="e">
        <f>+VLOOKUP(A30,'JUNIO 2023'!$A$61:$H$185,6,0)</f>
        <v>#N/A</v>
      </c>
      <c r="F30" s="101"/>
      <c r="G30" s="101"/>
      <c r="H30" s="44">
        <f>+VLOOKUP(A30,'MARZO 2023'!$A$7:$H$235,6,0)</f>
        <v>82938500</v>
      </c>
      <c r="I30" s="25"/>
    </row>
    <row r="31" spans="1:9" ht="12.75">
      <c r="A31" s="43" t="s">
        <v>180</v>
      </c>
      <c r="B31" s="90" t="s">
        <v>181</v>
      </c>
      <c r="C31" s="102"/>
      <c r="D31" s="150"/>
      <c r="E31" s="6" t="e">
        <f>+VLOOKUP(A31,'JUNIO 2023'!$A$61:$H$185,6,0)</f>
        <v>#N/A</v>
      </c>
      <c r="F31" s="103"/>
      <c r="G31" s="103"/>
      <c r="H31" s="44">
        <f>+VLOOKUP(A31,'MARZO 2023'!$A$7:$H$235,6,0)</f>
        <v>471665969.69</v>
      </c>
      <c r="I31" s="25"/>
    </row>
    <row r="32" spans="1:9" ht="12.75">
      <c r="A32" s="43" t="s">
        <v>182</v>
      </c>
      <c r="B32" s="90" t="s">
        <v>183</v>
      </c>
      <c r="C32" s="102"/>
      <c r="D32" s="150"/>
      <c r="E32" s="6">
        <v>0</v>
      </c>
      <c r="F32" s="101"/>
      <c r="G32" s="101"/>
      <c r="H32" s="44" t="e">
        <f>+VLOOKUP(A32,'MARZO 2023'!$A$7:$H$235,6,0)</f>
        <v>#N/A</v>
      </c>
      <c r="I32" s="25"/>
    </row>
    <row r="33" spans="1:12" ht="12.75">
      <c r="A33" s="43" t="s">
        <v>184</v>
      </c>
      <c r="B33" s="90" t="s">
        <v>185</v>
      </c>
      <c r="C33" s="102"/>
      <c r="D33" s="150"/>
      <c r="E33" s="6" t="e">
        <f>+VLOOKUP(A33,'JUNIO 2023'!$A$61:$H$185,6,0)</f>
        <v>#N/A</v>
      </c>
      <c r="F33" s="101"/>
      <c r="G33" s="101"/>
      <c r="H33" s="44">
        <f>+VLOOKUP(A33,'MARZO 2023'!$A$7:$H$235,6,0)</f>
        <v>1511380624.54</v>
      </c>
      <c r="I33" s="25"/>
    </row>
    <row r="34" spans="1:12" ht="12.75">
      <c r="A34" s="43" t="s">
        <v>186</v>
      </c>
      <c r="B34" s="90" t="s">
        <v>187</v>
      </c>
      <c r="C34" s="102"/>
      <c r="D34" s="150"/>
      <c r="E34" s="6">
        <v>0</v>
      </c>
      <c r="F34" s="101"/>
      <c r="G34" s="101"/>
      <c r="H34" s="44" t="e">
        <f>+VLOOKUP(A34,'MARZO 2023'!$A$7:$H$460,6,0)</f>
        <v>#N/A</v>
      </c>
      <c r="I34" s="25"/>
    </row>
    <row r="35" spans="1:12" ht="12.75">
      <c r="A35" s="43"/>
      <c r="B35" s="90"/>
      <c r="C35" s="102"/>
      <c r="D35" s="150"/>
      <c r="E35" s="47"/>
      <c r="F35" s="101"/>
      <c r="G35" s="101"/>
      <c r="H35" s="47"/>
      <c r="I35" s="25"/>
    </row>
    <row r="36" spans="1:12" s="39" customFormat="1" ht="25.5">
      <c r="A36" s="43" t="s">
        <v>188</v>
      </c>
      <c r="B36" s="89" t="s">
        <v>189</v>
      </c>
      <c r="C36" s="102"/>
      <c r="D36" s="151"/>
      <c r="E36" s="48" t="e">
        <f>SUM(E37:E40)</f>
        <v>#N/A</v>
      </c>
      <c r="F36" s="103"/>
      <c r="G36" s="103"/>
      <c r="H36" s="48" t="e">
        <f>SUM(H37:H40)</f>
        <v>#N/A</v>
      </c>
      <c r="I36" s="42"/>
    </row>
    <row r="37" spans="1:12" ht="12.75">
      <c r="A37" s="43" t="s">
        <v>561</v>
      </c>
      <c r="B37" s="90" t="s">
        <v>190</v>
      </c>
      <c r="C37" s="102"/>
      <c r="D37" s="151"/>
      <c r="E37" s="6">
        <v>0</v>
      </c>
      <c r="F37" s="103"/>
      <c r="G37" s="103"/>
      <c r="H37" s="44" t="e">
        <f>+VLOOKUP(A37,'MARZO 2023'!$A$7:$H$460,6,0)</f>
        <v>#N/A</v>
      </c>
      <c r="I37" s="42"/>
    </row>
    <row r="38" spans="1:12" ht="12.75">
      <c r="A38" s="43" t="s">
        <v>191</v>
      </c>
      <c r="B38" s="90" t="s">
        <v>192</v>
      </c>
      <c r="C38" s="102"/>
      <c r="D38" s="150"/>
      <c r="E38" s="6" t="e">
        <f>+VLOOKUP(A38,'JUNIO 2023'!$A$61:$H$185,6,0)</f>
        <v>#N/A</v>
      </c>
      <c r="F38" s="101"/>
      <c r="G38" s="101"/>
      <c r="H38" s="44">
        <f>+VLOOKUP(A38,'MARZO 2023'!$A$7:$H$460,6,0)</f>
        <v>77858836.370000005</v>
      </c>
      <c r="I38" s="25"/>
    </row>
    <row r="39" spans="1:12" ht="12.75">
      <c r="A39" s="43" t="s">
        <v>193</v>
      </c>
      <c r="B39" s="90" t="s">
        <v>194</v>
      </c>
      <c r="C39" s="102"/>
      <c r="D39" s="150"/>
      <c r="E39" s="6">
        <v>0</v>
      </c>
      <c r="F39" s="103"/>
      <c r="G39" s="103"/>
      <c r="H39" s="44" t="e">
        <f>+VLOOKUP(A39,'MARZO 2023'!$A$7:$H$460,6,0)</f>
        <v>#N/A</v>
      </c>
      <c r="I39" s="25"/>
    </row>
    <row r="40" spans="1:12" ht="12.75">
      <c r="A40" s="43" t="s">
        <v>195</v>
      </c>
      <c r="B40" s="90" t="s">
        <v>196</v>
      </c>
      <c r="C40" s="102"/>
      <c r="D40" s="150"/>
      <c r="E40" s="6" t="e">
        <f>+VLOOKUP(A40,'JUNIO 2023'!$A$61:$H$185,6,0)</f>
        <v>#N/A</v>
      </c>
      <c r="F40" s="101"/>
      <c r="G40" s="101"/>
      <c r="H40" s="44">
        <f>+VLOOKUP(A40,'MARZO 2023'!$A$7:$H$460,6,0)</f>
        <v>97949938</v>
      </c>
      <c r="I40" s="25"/>
    </row>
    <row r="41" spans="1:12" s="39" customFormat="1" ht="12.75">
      <c r="A41" s="43" t="s">
        <v>197</v>
      </c>
      <c r="B41" s="90"/>
      <c r="C41" s="102"/>
      <c r="D41" s="150"/>
      <c r="E41" s="47"/>
      <c r="F41" s="101"/>
      <c r="G41" s="101"/>
      <c r="H41" s="47"/>
      <c r="I41" s="25"/>
    </row>
    <row r="42" spans="1:12" ht="13.5" thickBot="1">
      <c r="A42" s="43" t="s">
        <v>198</v>
      </c>
      <c r="B42" s="89" t="s">
        <v>199</v>
      </c>
      <c r="C42" s="102"/>
      <c r="D42" s="151"/>
      <c r="E42" s="40" t="e">
        <f>+E43+E44+E45</f>
        <v>#N/A</v>
      </c>
      <c r="F42" s="103"/>
      <c r="G42" s="103"/>
      <c r="H42" s="40" t="e">
        <f>+H43+H44+H45</f>
        <v>#N/A</v>
      </c>
      <c r="I42" s="42"/>
    </row>
    <row r="43" spans="1:12" ht="12.75">
      <c r="A43" s="43" t="s">
        <v>198</v>
      </c>
      <c r="B43" s="90" t="s">
        <v>165</v>
      </c>
      <c r="C43" s="102"/>
      <c r="D43" s="150"/>
      <c r="E43" s="6">
        <v>0</v>
      </c>
      <c r="F43" s="101"/>
      <c r="G43" s="101"/>
      <c r="H43" s="44" t="e">
        <f>+VLOOKUP(A43,'MARZO 2023'!$A$7:$H$460,6,0)</f>
        <v>#N/A</v>
      </c>
      <c r="I43" s="25"/>
      <c r="K43" s="74"/>
    </row>
    <row r="44" spans="1:12" ht="12.75">
      <c r="A44" s="43" t="s">
        <v>200</v>
      </c>
      <c r="B44" s="90" t="s">
        <v>201</v>
      </c>
      <c r="C44" s="102"/>
      <c r="D44" s="150"/>
      <c r="E44" s="6">
        <v>0</v>
      </c>
      <c r="F44" s="101"/>
      <c r="G44" s="101"/>
      <c r="H44" s="44" t="e">
        <f>+VLOOKUP(A44,'MARZO 2023'!$A$7:$H$460,6,0)</f>
        <v>#N/A</v>
      </c>
      <c r="I44" s="25"/>
    </row>
    <row r="45" spans="1:12" ht="12.75">
      <c r="A45" s="43" t="s">
        <v>202</v>
      </c>
      <c r="B45" s="90" t="s">
        <v>203</v>
      </c>
      <c r="C45" s="102"/>
      <c r="D45" s="150"/>
      <c r="E45" s="6" t="e">
        <f>+VLOOKUP(A45,'JUNIO 2023'!$A$61:$H$185,6,0)</f>
        <v>#N/A</v>
      </c>
      <c r="F45" s="101"/>
      <c r="G45" s="101"/>
      <c r="H45" s="44">
        <f>+VLOOKUP(A45,'MARZO 2023'!$A$7:$H$460,6,0)</f>
        <v>0</v>
      </c>
      <c r="I45" s="25"/>
    </row>
    <row r="46" spans="1:12" ht="12.75">
      <c r="A46" s="43"/>
      <c r="B46" s="90"/>
      <c r="C46" s="102"/>
      <c r="D46" s="150"/>
      <c r="E46" s="44"/>
      <c r="F46" s="101"/>
      <c r="G46" s="101"/>
      <c r="H46" s="44">
        <v>0</v>
      </c>
      <c r="I46" s="25"/>
    </row>
    <row r="47" spans="1:12" ht="17.25" customHeight="1" thickBot="1">
      <c r="A47" s="50"/>
      <c r="B47" s="90" t="s">
        <v>204</v>
      </c>
      <c r="C47" s="99"/>
      <c r="D47" s="150"/>
      <c r="E47" s="49" t="e">
        <f>+E13-E26</f>
        <v>#N/A</v>
      </c>
      <c r="F47" s="101"/>
      <c r="G47" s="101"/>
      <c r="H47" s="49" t="e">
        <f>+H13-H26</f>
        <v>#N/A</v>
      </c>
      <c r="I47" s="25"/>
      <c r="L47" s="74"/>
    </row>
    <row r="48" spans="1:12" ht="15.75" thickTop="1">
      <c r="A48" s="50"/>
      <c r="B48" s="105"/>
      <c r="C48" s="99"/>
      <c r="E48" s="51"/>
      <c r="F48" s="103"/>
      <c r="G48" s="103"/>
      <c r="H48" s="52"/>
      <c r="I48" s="25"/>
    </row>
    <row r="49" spans="1:9" ht="30" customHeight="1">
      <c r="A49" s="50"/>
      <c r="B49" s="105"/>
      <c r="C49" s="99"/>
      <c r="E49" s="51"/>
      <c r="F49" s="106"/>
      <c r="G49" s="106"/>
      <c r="H49" s="106"/>
      <c r="I49" s="53"/>
    </row>
    <row r="50" spans="1:9" ht="15">
      <c r="A50" s="50"/>
      <c r="B50" s="355"/>
      <c r="C50" s="355"/>
      <c r="D50" s="355"/>
      <c r="E50" s="355"/>
      <c r="F50" s="355"/>
      <c r="G50" s="355"/>
      <c r="H50" s="107"/>
      <c r="I50" s="53"/>
    </row>
    <row r="51" spans="1:9" ht="15">
      <c r="A51" s="50"/>
      <c r="B51" s="355"/>
      <c r="C51" s="355"/>
      <c r="D51" s="355"/>
      <c r="E51" s="355"/>
      <c r="F51" s="355"/>
      <c r="G51" s="355"/>
      <c r="H51" s="107"/>
      <c r="I51" s="53"/>
    </row>
    <row r="52" spans="1:9" ht="15">
      <c r="A52" s="50"/>
      <c r="B52" s="107"/>
      <c r="C52" s="107"/>
      <c r="D52" s="107"/>
      <c r="E52" s="110"/>
      <c r="F52" s="107"/>
      <c r="G52" s="107"/>
      <c r="H52" s="107"/>
      <c r="I52" s="53"/>
    </row>
    <row r="53" spans="1:9" ht="15">
      <c r="A53" s="50"/>
      <c r="B53" s="377"/>
      <c r="C53" s="377"/>
      <c r="D53" s="377"/>
      <c r="E53" s="377"/>
      <c r="F53" s="377"/>
      <c r="G53" s="377"/>
      <c r="H53" s="377"/>
      <c r="I53" s="54"/>
    </row>
    <row r="54" spans="1:9" ht="15">
      <c r="A54" s="50"/>
      <c r="B54" s="377"/>
      <c r="C54" s="377"/>
      <c r="D54" s="377"/>
      <c r="E54" s="377"/>
      <c r="F54" s="377"/>
      <c r="G54" s="377"/>
      <c r="H54" s="377"/>
      <c r="I54" s="53"/>
    </row>
    <row r="55" spans="1:9" ht="15">
      <c r="A55" s="50"/>
      <c r="B55" s="55"/>
      <c r="C55" s="99"/>
      <c r="D55" s="106"/>
      <c r="E55" s="51"/>
      <c r="F55" s="106"/>
      <c r="G55" s="106"/>
      <c r="H55" s="56"/>
      <c r="I55" s="53"/>
    </row>
    <row r="56" spans="1:9" ht="15">
      <c r="A56" s="50"/>
      <c r="B56" s="55"/>
      <c r="C56" s="99"/>
      <c r="D56" s="106"/>
      <c r="E56" s="51"/>
      <c r="F56" s="106"/>
      <c r="G56" s="106"/>
      <c r="H56" s="56"/>
      <c r="I56" s="53"/>
    </row>
    <row r="57" spans="1:9" ht="15">
      <c r="A57" s="50"/>
      <c r="B57" s="55"/>
      <c r="C57" s="99"/>
      <c r="D57" s="106"/>
      <c r="E57" s="51"/>
      <c r="F57" s="106"/>
      <c r="G57" s="106"/>
      <c r="H57" s="56"/>
      <c r="I57" s="53"/>
    </row>
    <row r="58" spans="1:9" ht="15">
      <c r="A58" s="50"/>
      <c r="B58" s="104"/>
      <c r="C58" s="99"/>
      <c r="E58" s="29"/>
      <c r="F58" s="103"/>
      <c r="G58" s="103"/>
      <c r="H58" s="57"/>
      <c r="I58" s="58"/>
    </row>
    <row r="59" spans="1:9" ht="15">
      <c r="A59" s="50"/>
      <c r="B59" s="104" t="s">
        <v>141</v>
      </c>
      <c r="C59" s="99"/>
      <c r="D59" s="108"/>
      <c r="E59" s="29" t="s">
        <v>142</v>
      </c>
      <c r="H59" s="22"/>
      <c r="I59" s="59"/>
    </row>
    <row r="60" spans="1:9" ht="15">
      <c r="A60" s="50"/>
      <c r="B60" s="104" t="s">
        <v>143</v>
      </c>
      <c r="C60" s="99"/>
      <c r="D60" s="108"/>
      <c r="E60" s="29" t="s">
        <v>144</v>
      </c>
      <c r="H60" s="22"/>
      <c r="I60" s="59"/>
    </row>
    <row r="61" spans="1:9" ht="15">
      <c r="A61" s="50"/>
      <c r="B61" s="109"/>
      <c r="C61" s="99"/>
      <c r="D61" s="101"/>
      <c r="E61" s="29" t="s">
        <v>145</v>
      </c>
      <c r="H61" s="22"/>
      <c r="I61" s="59"/>
    </row>
    <row r="62" spans="1:9" ht="12.75">
      <c r="A62" s="21"/>
      <c r="B62" s="109"/>
      <c r="C62" s="99"/>
      <c r="E62" s="22" t="s">
        <v>146</v>
      </c>
      <c r="H62" s="22"/>
      <c r="I62" s="58"/>
    </row>
    <row r="63" spans="1:9" ht="12.75">
      <c r="A63" s="75"/>
      <c r="B63" s="109"/>
      <c r="C63" s="99"/>
      <c r="D63" s="101"/>
      <c r="E63" s="37"/>
      <c r="F63" s="101"/>
      <c r="G63" s="101"/>
      <c r="H63" s="60"/>
      <c r="I63" s="58"/>
    </row>
    <row r="64" spans="1:9" ht="13.5" thickBot="1">
      <c r="A64" s="21"/>
      <c r="B64" s="109"/>
      <c r="C64" s="99"/>
      <c r="D64" s="101"/>
      <c r="E64" s="37"/>
      <c r="F64" s="101"/>
      <c r="G64" s="101"/>
      <c r="H64" s="60"/>
      <c r="I64" s="58"/>
    </row>
    <row r="65" spans="1:9" ht="15.75" customHeight="1" thickBot="1">
      <c r="A65" s="356" t="s">
        <v>205</v>
      </c>
      <c r="B65" s="357"/>
      <c r="C65" s="357"/>
      <c r="D65" s="357"/>
      <c r="E65" s="357"/>
      <c r="F65" s="357"/>
      <c r="G65" s="357"/>
      <c r="H65" s="357"/>
      <c r="I65" s="358"/>
    </row>
    <row r="66" spans="1:9">
      <c r="B66" s="35"/>
      <c r="C66" s="35"/>
      <c r="D66" s="35"/>
      <c r="E66" s="61"/>
      <c r="F66" s="35"/>
      <c r="G66" s="35"/>
      <c r="H66" s="62"/>
      <c r="I66" s="62"/>
    </row>
  </sheetData>
  <mergeCells count="10">
    <mergeCell ref="A5:I5"/>
    <mergeCell ref="B50:G51"/>
    <mergeCell ref="B53:H54"/>
    <mergeCell ref="A65:I65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4"/>
  <sheetViews>
    <sheetView tabSelected="1" workbookViewId="0">
      <selection activeCell="B4" sqref="B4"/>
    </sheetView>
  </sheetViews>
  <sheetFormatPr baseColWidth="10" defaultColWidth="11.42578125" defaultRowHeight="12.75"/>
  <cols>
    <col min="1" max="1" width="13.7109375" style="120" bestFit="1" customWidth="1"/>
    <col min="2" max="2" width="40.7109375" style="120" customWidth="1"/>
    <col min="3" max="6" width="19.7109375" style="122" customWidth="1"/>
    <col min="7" max="8" width="19.7109375" style="121" customWidth="1"/>
    <col min="9" max="9" width="17.28515625" style="120" bestFit="1" customWidth="1"/>
    <col min="10" max="10" width="19.28515625" style="120" customWidth="1"/>
    <col min="11" max="16384" width="11.42578125" style="120"/>
  </cols>
  <sheetData>
    <row r="1" spans="1:11" s="117" customFormat="1" ht="25.5">
      <c r="A1" s="114" t="s">
        <v>206</v>
      </c>
      <c r="B1" s="114" t="s">
        <v>207</v>
      </c>
      <c r="C1" s="115"/>
      <c r="D1" s="116"/>
      <c r="E1" s="116"/>
      <c r="F1" s="115"/>
      <c r="G1" s="116"/>
      <c r="H1" s="116"/>
    </row>
    <row r="2" spans="1:11" s="117" customFormat="1" ht="25.5">
      <c r="A2" s="114" t="s">
        <v>208</v>
      </c>
      <c r="B2" s="114" t="s">
        <v>209</v>
      </c>
      <c r="C2" s="115"/>
      <c r="D2" s="116"/>
      <c r="E2" s="116"/>
      <c r="F2" s="115"/>
      <c r="G2" s="116"/>
      <c r="H2" s="116"/>
    </row>
    <row r="3" spans="1:11" s="117" customFormat="1" ht="25.5">
      <c r="A3" s="114" t="s">
        <v>210</v>
      </c>
      <c r="B3" s="123" t="s">
        <v>847</v>
      </c>
      <c r="C3" s="115"/>
      <c r="D3" s="116"/>
      <c r="E3" s="116"/>
      <c r="F3" s="115"/>
      <c r="G3" s="116"/>
      <c r="H3" s="116"/>
    </row>
    <row r="4" spans="1:11" s="117" customFormat="1" ht="25.5">
      <c r="A4" s="114" t="s">
        <v>211</v>
      </c>
      <c r="B4" s="124" t="s">
        <v>846</v>
      </c>
      <c r="C4" s="115"/>
      <c r="D4" s="116"/>
      <c r="E4" s="116"/>
      <c r="F4" s="115"/>
      <c r="G4" s="116"/>
      <c r="H4" s="116"/>
    </row>
    <row r="5" spans="1:11" s="117" customFormat="1" ht="13.5" thickBot="1">
      <c r="A5" s="118"/>
      <c r="B5" s="118"/>
      <c r="C5" s="115"/>
      <c r="D5" s="116"/>
      <c r="E5" s="116"/>
      <c r="F5" s="115"/>
      <c r="G5" s="116"/>
      <c r="H5" s="116"/>
    </row>
    <row r="6" spans="1:11" s="119" customFormat="1">
      <c r="A6" s="134" t="s">
        <v>212</v>
      </c>
      <c r="B6" s="135" t="s">
        <v>208</v>
      </c>
      <c r="C6" s="136" t="s">
        <v>213</v>
      </c>
      <c r="D6" s="136" t="s">
        <v>214</v>
      </c>
      <c r="E6" s="136" t="s">
        <v>215</v>
      </c>
      <c r="F6" s="136" t="s">
        <v>216</v>
      </c>
      <c r="G6" s="136" t="s">
        <v>217</v>
      </c>
      <c r="H6" s="137" t="s">
        <v>218</v>
      </c>
    </row>
    <row r="7" spans="1:11">
      <c r="A7" s="138" t="s">
        <v>219</v>
      </c>
      <c r="B7" s="125" t="s">
        <v>220</v>
      </c>
      <c r="C7" s="130">
        <v>25857655778.259998</v>
      </c>
      <c r="D7" s="130">
        <v>5182018453.3500004</v>
      </c>
      <c r="E7" s="130">
        <v>9911691863.7900009</v>
      </c>
      <c r="F7" s="130">
        <v>21127982367.82</v>
      </c>
      <c r="G7" s="130">
        <v>11478483539.280001</v>
      </c>
      <c r="H7" s="130">
        <v>9649498828.5400009</v>
      </c>
      <c r="I7" s="319">
        <f>+F7-F76-F153</f>
        <v>-5047985753.2699995</v>
      </c>
      <c r="J7" s="319">
        <f>+H169-H188</f>
        <v>-5047985753.2699995</v>
      </c>
      <c r="K7" s="319"/>
    </row>
    <row r="8" spans="1:11">
      <c r="A8" s="78" t="s">
        <v>15</v>
      </c>
      <c r="B8" s="126" t="s">
        <v>16</v>
      </c>
      <c r="C8" s="131">
        <v>891041998.09000003</v>
      </c>
      <c r="D8" s="131">
        <v>2567852103.4299998</v>
      </c>
      <c r="E8" s="131">
        <v>2650810772</v>
      </c>
      <c r="F8" s="131">
        <v>808083329.51999998</v>
      </c>
      <c r="G8" s="131">
        <v>808083329.51999998</v>
      </c>
      <c r="H8" s="140">
        <v>0</v>
      </c>
    </row>
    <row r="9" spans="1:11">
      <c r="A9" s="141" t="s">
        <v>19</v>
      </c>
      <c r="B9" s="129" t="s">
        <v>20</v>
      </c>
      <c r="C9" s="132">
        <v>12000000</v>
      </c>
      <c r="D9" s="132">
        <v>0</v>
      </c>
      <c r="E9" s="132">
        <v>0</v>
      </c>
      <c r="F9" s="132">
        <v>12000000</v>
      </c>
      <c r="G9" s="132">
        <v>12000000</v>
      </c>
      <c r="H9" s="142">
        <v>0</v>
      </c>
    </row>
    <row r="10" spans="1:11">
      <c r="A10" s="144" t="s">
        <v>221</v>
      </c>
      <c r="B10" s="315" t="s">
        <v>222</v>
      </c>
      <c r="C10" s="316">
        <v>12000000</v>
      </c>
      <c r="D10" s="316">
        <v>0</v>
      </c>
      <c r="E10" s="316">
        <v>0</v>
      </c>
      <c r="F10" s="316">
        <v>12000000</v>
      </c>
      <c r="G10" s="316">
        <v>12000000</v>
      </c>
      <c r="H10" s="317">
        <v>0</v>
      </c>
    </row>
    <row r="11" spans="1:11">
      <c r="A11" s="141" t="s">
        <v>23</v>
      </c>
      <c r="B11" s="129" t="s">
        <v>24</v>
      </c>
      <c r="C11" s="132">
        <v>879041998.09000003</v>
      </c>
      <c r="D11" s="132">
        <v>2567852103.4299998</v>
      </c>
      <c r="E11" s="132">
        <v>2650810772</v>
      </c>
      <c r="F11" s="132">
        <v>796083329.51999998</v>
      </c>
      <c r="G11" s="132">
        <v>796083329.51999998</v>
      </c>
      <c r="H11" s="142">
        <v>0</v>
      </c>
    </row>
    <row r="12" spans="1:11">
      <c r="A12" s="144" t="s">
        <v>224</v>
      </c>
      <c r="B12" s="315" t="s">
        <v>223</v>
      </c>
      <c r="C12" s="316">
        <v>879041998.09000003</v>
      </c>
      <c r="D12" s="316">
        <v>2567852103.4299998</v>
      </c>
      <c r="E12" s="316">
        <v>2650810772</v>
      </c>
      <c r="F12" s="316">
        <v>796083329.51999998</v>
      </c>
      <c r="G12" s="316">
        <v>796083329.51999998</v>
      </c>
      <c r="H12" s="317">
        <v>0</v>
      </c>
    </row>
    <row r="13" spans="1:11">
      <c r="A13" s="78" t="s">
        <v>27</v>
      </c>
      <c r="B13" s="126" t="s">
        <v>225</v>
      </c>
      <c r="C13" s="131">
        <v>3849310919.3600001</v>
      </c>
      <c r="D13" s="131">
        <v>589977558.91999996</v>
      </c>
      <c r="E13" s="131">
        <v>1248167139.99</v>
      </c>
      <c r="F13" s="131">
        <v>3191121338.29</v>
      </c>
      <c r="G13" s="131">
        <v>1006864559.48</v>
      </c>
      <c r="H13" s="140">
        <v>2184256778.8099999</v>
      </c>
    </row>
    <row r="14" spans="1:11">
      <c r="A14" s="314" t="s">
        <v>31</v>
      </c>
      <c r="B14" s="129" t="s">
        <v>32</v>
      </c>
      <c r="C14" s="132">
        <v>5672709694.1700001</v>
      </c>
      <c r="D14" s="132">
        <v>522779558.92000002</v>
      </c>
      <c r="E14" s="132">
        <v>1202348309.99</v>
      </c>
      <c r="F14" s="132">
        <v>4993140943.1000004</v>
      </c>
      <c r="G14" s="132">
        <v>982658044.48000002</v>
      </c>
      <c r="H14" s="142">
        <v>4010482898.6199999</v>
      </c>
    </row>
    <row r="15" spans="1:11">
      <c r="A15" s="144" t="s">
        <v>226</v>
      </c>
      <c r="B15" s="315" t="s">
        <v>227</v>
      </c>
      <c r="C15" s="316">
        <v>5672709694.1700001</v>
      </c>
      <c r="D15" s="316">
        <v>519231714.92000002</v>
      </c>
      <c r="E15" s="316">
        <v>1198800465.99</v>
      </c>
      <c r="F15" s="316">
        <v>4993140943.1000004</v>
      </c>
      <c r="G15" s="316">
        <v>982658044.48000002</v>
      </c>
      <c r="H15" s="317">
        <v>4010482898.6199999</v>
      </c>
    </row>
    <row r="16" spans="1:11">
      <c r="A16" s="144" t="s">
        <v>848</v>
      </c>
      <c r="B16" s="315" t="s">
        <v>854</v>
      </c>
      <c r="C16" s="316">
        <v>0</v>
      </c>
      <c r="D16" s="316">
        <v>3547844</v>
      </c>
      <c r="E16" s="316">
        <v>3547844</v>
      </c>
      <c r="F16" s="316">
        <v>0</v>
      </c>
      <c r="G16" s="316">
        <v>0</v>
      </c>
      <c r="H16" s="316">
        <v>0</v>
      </c>
    </row>
    <row r="17" spans="1:8">
      <c r="A17" s="141" t="s">
        <v>35</v>
      </c>
      <c r="B17" s="129" t="s">
        <v>36</v>
      </c>
      <c r="C17" s="132">
        <v>37945952.520000003</v>
      </c>
      <c r="D17" s="132">
        <v>63083252</v>
      </c>
      <c r="E17" s="132">
        <v>45818830</v>
      </c>
      <c r="F17" s="132">
        <v>55210374.520000003</v>
      </c>
      <c r="G17" s="132">
        <v>24206515</v>
      </c>
      <c r="H17" s="132">
        <v>31003859.52</v>
      </c>
    </row>
    <row r="18" spans="1:8">
      <c r="A18" s="144" t="s">
        <v>228</v>
      </c>
      <c r="B18" s="315" t="s">
        <v>229</v>
      </c>
      <c r="C18" s="316">
        <v>0</v>
      </c>
      <c r="D18" s="316">
        <v>0</v>
      </c>
      <c r="E18" s="316">
        <v>0</v>
      </c>
      <c r="F18" s="316">
        <v>0</v>
      </c>
      <c r="G18" s="316"/>
      <c r="H18" s="316"/>
    </row>
    <row r="19" spans="1:8">
      <c r="A19" s="144" t="s">
        <v>230</v>
      </c>
      <c r="B19" s="315" t="s">
        <v>231</v>
      </c>
      <c r="C19" s="316">
        <v>37945952.520000003</v>
      </c>
      <c r="D19" s="316">
        <v>63083252</v>
      </c>
      <c r="E19" s="316">
        <v>45818830</v>
      </c>
      <c r="F19" s="316">
        <v>55210374.520000003</v>
      </c>
      <c r="G19" s="316">
        <v>24206515</v>
      </c>
      <c r="H19" s="316">
        <v>31003859.52</v>
      </c>
    </row>
    <row r="20" spans="1:8">
      <c r="A20" s="144" t="s">
        <v>232</v>
      </c>
      <c r="B20" s="315" t="s">
        <v>233</v>
      </c>
      <c r="C20" s="316">
        <v>0</v>
      </c>
      <c r="D20" s="316">
        <v>0</v>
      </c>
      <c r="E20" s="316">
        <v>0</v>
      </c>
      <c r="F20" s="316">
        <v>0</v>
      </c>
      <c r="G20" s="316"/>
      <c r="H20" s="316"/>
    </row>
    <row r="21" spans="1:8">
      <c r="A21" s="141" t="s">
        <v>39</v>
      </c>
      <c r="B21" s="129" t="s">
        <v>40</v>
      </c>
      <c r="C21" s="132">
        <v>-1861344727.3299999</v>
      </c>
      <c r="D21" s="132">
        <v>4114748</v>
      </c>
      <c r="E21" s="132">
        <v>0</v>
      </c>
      <c r="F21" s="132">
        <v>-1857229979.3299999</v>
      </c>
      <c r="G21" s="132">
        <v>0</v>
      </c>
      <c r="H21" s="132">
        <v>-1857229979.3299999</v>
      </c>
    </row>
    <row r="22" spans="1:8">
      <c r="A22" s="144" t="s">
        <v>234</v>
      </c>
      <c r="B22" s="315" t="s">
        <v>235</v>
      </c>
      <c r="C22" s="316">
        <v>-1861344727.3299999</v>
      </c>
      <c r="D22" s="316">
        <v>4114748</v>
      </c>
      <c r="E22" s="316">
        <v>0</v>
      </c>
      <c r="F22" s="316">
        <v>-1857229979.3299999</v>
      </c>
      <c r="G22" s="316">
        <v>0</v>
      </c>
      <c r="H22" s="316">
        <v>-1857229979.3299999</v>
      </c>
    </row>
    <row r="23" spans="1:8">
      <c r="A23" s="78" t="s">
        <v>236</v>
      </c>
      <c r="B23" s="126" t="s">
        <v>43</v>
      </c>
      <c r="C23" s="131">
        <v>0</v>
      </c>
      <c r="D23" s="131">
        <v>0</v>
      </c>
      <c r="E23" s="131">
        <v>0</v>
      </c>
      <c r="F23" s="131">
        <v>0</v>
      </c>
      <c r="G23" s="131"/>
      <c r="H23" s="131"/>
    </row>
    <row r="24" spans="1:8">
      <c r="A24" s="141" t="s">
        <v>46</v>
      </c>
      <c r="B24" s="129" t="s">
        <v>47</v>
      </c>
      <c r="C24" s="132">
        <v>0</v>
      </c>
      <c r="D24" s="132">
        <v>0</v>
      </c>
      <c r="E24" s="132">
        <v>0</v>
      </c>
      <c r="F24" s="132">
        <v>0</v>
      </c>
      <c r="G24" s="132"/>
      <c r="H24" s="132"/>
    </row>
    <row r="25" spans="1:8">
      <c r="A25" s="144" t="s">
        <v>237</v>
      </c>
      <c r="B25" s="315" t="s">
        <v>238</v>
      </c>
      <c r="C25" s="316">
        <v>0</v>
      </c>
      <c r="D25" s="316">
        <v>0</v>
      </c>
      <c r="E25" s="316">
        <v>0</v>
      </c>
      <c r="F25" s="316">
        <v>0</v>
      </c>
      <c r="G25" s="316"/>
      <c r="H25" s="316"/>
    </row>
    <row r="26" spans="1:8">
      <c r="A26" s="144" t="s">
        <v>239</v>
      </c>
      <c r="B26" s="315" t="s">
        <v>240</v>
      </c>
      <c r="C26" s="316">
        <v>0</v>
      </c>
      <c r="D26" s="316">
        <v>0</v>
      </c>
      <c r="E26" s="316">
        <v>0</v>
      </c>
      <c r="F26" s="316">
        <v>0</v>
      </c>
      <c r="G26" s="316"/>
      <c r="H26" s="316"/>
    </row>
    <row r="27" spans="1:8">
      <c r="A27" s="144" t="s">
        <v>241</v>
      </c>
      <c r="B27" s="315" t="s">
        <v>242</v>
      </c>
      <c r="C27" s="316">
        <v>0</v>
      </c>
      <c r="D27" s="316">
        <v>0</v>
      </c>
      <c r="E27" s="316">
        <v>0</v>
      </c>
      <c r="F27" s="316">
        <v>0</v>
      </c>
      <c r="G27" s="316"/>
      <c r="H27" s="316"/>
    </row>
    <row r="28" spans="1:8">
      <c r="A28" s="78" t="s">
        <v>72</v>
      </c>
      <c r="B28" s="126" t="s">
        <v>73</v>
      </c>
      <c r="C28" s="131">
        <v>7543100894.6099997</v>
      </c>
      <c r="D28" s="131">
        <v>0</v>
      </c>
      <c r="E28" s="131">
        <v>77858844.879999995</v>
      </c>
      <c r="F28" s="131">
        <v>7465242049.7299995</v>
      </c>
      <c r="G28" s="131">
        <v>0</v>
      </c>
      <c r="H28" s="131">
        <v>7465242049.7299995</v>
      </c>
    </row>
    <row r="29" spans="1:8">
      <c r="A29" s="141" t="s">
        <v>74</v>
      </c>
      <c r="B29" s="129" t="s">
        <v>75</v>
      </c>
      <c r="C29" s="132">
        <v>0</v>
      </c>
      <c r="D29" s="132">
        <v>0</v>
      </c>
      <c r="E29" s="132">
        <v>0</v>
      </c>
      <c r="F29" s="132">
        <v>0</v>
      </c>
      <c r="G29" s="132"/>
      <c r="H29" s="132"/>
    </row>
    <row r="30" spans="1:8">
      <c r="A30" s="144" t="s">
        <v>243</v>
      </c>
      <c r="B30" s="315" t="s">
        <v>244</v>
      </c>
      <c r="C30" s="316">
        <v>0</v>
      </c>
      <c r="D30" s="316">
        <v>0</v>
      </c>
      <c r="E30" s="316">
        <v>0</v>
      </c>
      <c r="F30" s="316">
        <v>0</v>
      </c>
      <c r="G30" s="316"/>
      <c r="H30" s="316"/>
    </row>
    <row r="31" spans="1:8">
      <c r="A31" s="141" t="s">
        <v>76</v>
      </c>
      <c r="B31" s="129" t="s">
        <v>77</v>
      </c>
      <c r="C31" s="132">
        <v>0</v>
      </c>
      <c r="D31" s="132">
        <v>0</v>
      </c>
      <c r="E31" s="132">
        <v>0</v>
      </c>
      <c r="F31" s="132">
        <v>0</v>
      </c>
      <c r="G31" s="132"/>
      <c r="H31" s="132"/>
    </row>
    <row r="32" spans="1:8">
      <c r="A32" s="144" t="s">
        <v>245</v>
      </c>
      <c r="B32" s="315" t="s">
        <v>246</v>
      </c>
      <c r="C32" s="316">
        <v>0</v>
      </c>
      <c r="D32" s="316">
        <v>0</v>
      </c>
      <c r="E32" s="316">
        <v>0</v>
      </c>
      <c r="F32" s="316">
        <v>0</v>
      </c>
      <c r="G32" s="316"/>
      <c r="H32" s="316"/>
    </row>
    <row r="33" spans="1:8">
      <c r="A33" s="144" t="s">
        <v>249</v>
      </c>
      <c r="B33" s="315" t="s">
        <v>250</v>
      </c>
      <c r="C33" s="316">
        <v>0</v>
      </c>
      <c r="D33" s="316">
        <v>0</v>
      </c>
      <c r="E33" s="316">
        <v>0</v>
      </c>
      <c r="F33" s="316">
        <v>0</v>
      </c>
      <c r="G33" s="316"/>
      <c r="H33" s="316"/>
    </row>
    <row r="34" spans="1:8">
      <c r="A34" s="144" t="s">
        <v>253</v>
      </c>
      <c r="B34" s="315" t="s">
        <v>254</v>
      </c>
      <c r="C34" s="316">
        <v>0</v>
      </c>
      <c r="D34" s="316">
        <v>0</v>
      </c>
      <c r="E34" s="316">
        <v>0</v>
      </c>
      <c r="F34" s="316">
        <v>0</v>
      </c>
      <c r="G34" s="316"/>
      <c r="H34" s="316"/>
    </row>
    <row r="35" spans="1:8">
      <c r="A35" s="141" t="s">
        <v>79</v>
      </c>
      <c r="B35" s="129" t="s">
        <v>80</v>
      </c>
      <c r="C35" s="132">
        <v>0</v>
      </c>
      <c r="D35" s="132">
        <v>0</v>
      </c>
      <c r="E35" s="132">
        <v>0</v>
      </c>
      <c r="F35" s="132">
        <v>0</v>
      </c>
      <c r="G35" s="132"/>
      <c r="H35" s="132"/>
    </row>
    <row r="36" spans="1:8">
      <c r="A36" s="144" t="s">
        <v>255</v>
      </c>
      <c r="B36" s="315" t="s">
        <v>246</v>
      </c>
      <c r="C36" s="316">
        <v>0</v>
      </c>
      <c r="D36" s="316">
        <v>0</v>
      </c>
      <c r="E36" s="316">
        <v>0</v>
      </c>
      <c r="F36" s="316">
        <v>0</v>
      </c>
      <c r="G36" s="316"/>
      <c r="H36" s="316"/>
    </row>
    <row r="37" spans="1:8">
      <c r="A37" s="144" t="s">
        <v>256</v>
      </c>
      <c r="B37" s="315" t="s">
        <v>250</v>
      </c>
      <c r="C37" s="316">
        <v>0</v>
      </c>
      <c r="D37" s="316">
        <v>0</v>
      </c>
      <c r="E37" s="316">
        <v>0</v>
      </c>
      <c r="F37" s="316">
        <v>0</v>
      </c>
      <c r="G37" s="316"/>
      <c r="H37" s="316"/>
    </row>
    <row r="38" spans="1:8">
      <c r="A38" s="141" t="s">
        <v>83</v>
      </c>
      <c r="B38" s="129" t="s">
        <v>84</v>
      </c>
      <c r="C38" s="132">
        <v>7347876584.9799995</v>
      </c>
      <c r="D38" s="132">
        <v>0</v>
      </c>
      <c r="E38" s="132">
        <v>0</v>
      </c>
      <c r="F38" s="132">
        <v>7347876584.9799995</v>
      </c>
      <c r="G38" s="132">
        <v>0</v>
      </c>
      <c r="H38" s="142">
        <v>7347876584.9799995</v>
      </c>
    </row>
    <row r="39" spans="1:8">
      <c r="A39" s="144" t="s">
        <v>257</v>
      </c>
      <c r="B39" s="315" t="s">
        <v>258</v>
      </c>
      <c r="C39" s="316">
        <v>6812876584.9799995</v>
      </c>
      <c r="D39" s="316">
        <v>0</v>
      </c>
      <c r="E39" s="316">
        <v>0</v>
      </c>
      <c r="F39" s="316">
        <v>6812876584.9799995</v>
      </c>
      <c r="G39" s="316">
        <v>0</v>
      </c>
      <c r="H39" s="317">
        <v>6812876584.9799995</v>
      </c>
    </row>
    <row r="40" spans="1:8">
      <c r="A40" s="144" t="s">
        <v>259</v>
      </c>
      <c r="B40" s="315" t="s">
        <v>260</v>
      </c>
      <c r="C40" s="316">
        <v>465000000</v>
      </c>
      <c r="D40" s="316">
        <v>0</v>
      </c>
      <c r="E40" s="316">
        <v>0</v>
      </c>
      <c r="F40" s="316">
        <v>465000000</v>
      </c>
      <c r="G40" s="316">
        <v>0</v>
      </c>
      <c r="H40" s="317">
        <v>465000000</v>
      </c>
    </row>
    <row r="41" spans="1:8">
      <c r="A41" s="144" t="s">
        <v>261</v>
      </c>
      <c r="B41" s="315" t="s">
        <v>262</v>
      </c>
      <c r="C41" s="316">
        <v>70000000</v>
      </c>
      <c r="D41" s="316">
        <v>0</v>
      </c>
      <c r="E41" s="316">
        <v>0</v>
      </c>
      <c r="F41" s="316">
        <v>70000000</v>
      </c>
      <c r="G41" s="316">
        <v>0</v>
      </c>
      <c r="H41" s="317">
        <v>70000000</v>
      </c>
    </row>
    <row r="42" spans="1:8">
      <c r="A42" s="141" t="s">
        <v>87</v>
      </c>
      <c r="B42" s="129" t="s">
        <v>88</v>
      </c>
      <c r="C42" s="132">
        <v>585557220.59000003</v>
      </c>
      <c r="D42" s="132">
        <v>0</v>
      </c>
      <c r="E42" s="132">
        <v>0</v>
      </c>
      <c r="F42" s="132">
        <v>585557220.59000003</v>
      </c>
      <c r="G42" s="132">
        <v>0</v>
      </c>
      <c r="H42" s="142">
        <v>585557220.59000003</v>
      </c>
    </row>
    <row r="43" spans="1:8">
      <c r="A43" s="144" t="s">
        <v>263</v>
      </c>
      <c r="B43" s="315" t="s">
        <v>247</v>
      </c>
      <c r="C43" s="316">
        <v>419522330.13999999</v>
      </c>
      <c r="D43" s="316">
        <v>0</v>
      </c>
      <c r="E43" s="316">
        <v>0</v>
      </c>
      <c r="F43" s="316">
        <v>419522330.13999999</v>
      </c>
      <c r="G43" s="316">
        <v>0</v>
      </c>
      <c r="H43" s="317">
        <v>419522330.13999999</v>
      </c>
    </row>
    <row r="44" spans="1:8">
      <c r="A44" s="144" t="s">
        <v>264</v>
      </c>
      <c r="B44" s="315" t="s">
        <v>248</v>
      </c>
      <c r="C44" s="316">
        <v>166034890.44999999</v>
      </c>
      <c r="D44" s="316">
        <v>0</v>
      </c>
      <c r="E44" s="316">
        <v>0</v>
      </c>
      <c r="F44" s="316">
        <v>166034890.44999999</v>
      </c>
      <c r="G44" s="316">
        <v>0</v>
      </c>
      <c r="H44" s="317">
        <v>166034890.44999999</v>
      </c>
    </row>
    <row r="45" spans="1:8">
      <c r="A45" s="141" t="s">
        <v>91</v>
      </c>
      <c r="B45" s="129" t="s">
        <v>92</v>
      </c>
      <c r="C45" s="132">
        <v>1520039256.6500001</v>
      </c>
      <c r="D45" s="132">
        <v>0</v>
      </c>
      <c r="E45" s="132">
        <v>0</v>
      </c>
      <c r="F45" s="132">
        <v>1520039256.6500001</v>
      </c>
      <c r="G45" s="132">
        <v>0</v>
      </c>
      <c r="H45" s="142">
        <v>1520039256.6500001</v>
      </c>
    </row>
    <row r="46" spans="1:8">
      <c r="A46" s="144" t="s">
        <v>265</v>
      </c>
      <c r="B46" s="315" t="s">
        <v>251</v>
      </c>
      <c r="C46" s="316">
        <v>289482883.88</v>
      </c>
      <c r="D46" s="316">
        <v>0</v>
      </c>
      <c r="E46" s="316">
        <v>0</v>
      </c>
      <c r="F46" s="316">
        <v>289482883.88</v>
      </c>
      <c r="G46" s="316">
        <v>0</v>
      </c>
      <c r="H46" s="316">
        <v>289482883.88</v>
      </c>
    </row>
    <row r="47" spans="1:8">
      <c r="A47" s="144" t="s">
        <v>266</v>
      </c>
      <c r="B47" s="315" t="s">
        <v>252</v>
      </c>
      <c r="C47" s="316">
        <v>1230556372.77</v>
      </c>
      <c r="D47" s="316">
        <v>0</v>
      </c>
      <c r="E47" s="316">
        <v>0</v>
      </c>
      <c r="F47" s="316">
        <v>1230556372.77</v>
      </c>
      <c r="G47" s="316">
        <v>0</v>
      </c>
      <c r="H47" s="316">
        <v>1230556372.77</v>
      </c>
    </row>
    <row r="48" spans="1:8">
      <c r="A48" s="141" t="s">
        <v>94</v>
      </c>
      <c r="B48" s="129" t="s">
        <v>95</v>
      </c>
      <c r="C48" s="132">
        <v>242083976</v>
      </c>
      <c r="D48" s="132">
        <v>0</v>
      </c>
      <c r="E48" s="132">
        <v>0</v>
      </c>
      <c r="F48" s="132">
        <v>242083976</v>
      </c>
      <c r="G48" s="132">
        <v>0</v>
      </c>
      <c r="H48" s="142">
        <v>242083976</v>
      </c>
    </row>
    <row r="49" spans="1:8">
      <c r="A49" s="144" t="s">
        <v>267</v>
      </c>
      <c r="B49" s="315" t="s">
        <v>268</v>
      </c>
      <c r="C49" s="316">
        <v>242083976</v>
      </c>
      <c r="D49" s="316">
        <v>0</v>
      </c>
      <c r="E49" s="316">
        <v>0</v>
      </c>
      <c r="F49" s="316">
        <v>242083976</v>
      </c>
      <c r="G49" s="316">
        <v>0</v>
      </c>
      <c r="H49" s="317">
        <v>242083976</v>
      </c>
    </row>
    <row r="50" spans="1:8">
      <c r="A50" s="141" t="s">
        <v>98</v>
      </c>
      <c r="B50" s="129" t="s">
        <v>99</v>
      </c>
      <c r="C50" s="132">
        <v>-2152456143.6100001</v>
      </c>
      <c r="D50" s="132">
        <v>0</v>
      </c>
      <c r="E50" s="132">
        <v>77858844.879999995</v>
      </c>
      <c r="F50" s="132">
        <v>-2230314988.4899998</v>
      </c>
      <c r="G50" s="132">
        <v>0</v>
      </c>
      <c r="H50" s="132">
        <v>-2230314988.4899998</v>
      </c>
    </row>
    <row r="51" spans="1:8">
      <c r="A51" s="144" t="s">
        <v>269</v>
      </c>
      <c r="B51" s="315" t="s">
        <v>244</v>
      </c>
      <c r="C51" s="316">
        <v>-539939546.12</v>
      </c>
      <c r="D51" s="316">
        <v>0</v>
      </c>
      <c r="E51" s="316">
        <v>23156248.440000001</v>
      </c>
      <c r="F51" s="316">
        <v>-563095794.55999994</v>
      </c>
      <c r="G51" s="316">
        <v>0</v>
      </c>
      <c r="H51" s="316">
        <v>-563095794.55999994</v>
      </c>
    </row>
    <row r="52" spans="1:8">
      <c r="A52" s="144" t="s">
        <v>270</v>
      </c>
      <c r="B52" s="315" t="s">
        <v>246</v>
      </c>
      <c r="C52" s="316">
        <v>-290524009.85000002</v>
      </c>
      <c r="D52" s="316">
        <v>0</v>
      </c>
      <c r="E52" s="316">
        <v>11614222.550000001</v>
      </c>
      <c r="F52" s="316">
        <v>-302138232.39999998</v>
      </c>
      <c r="G52" s="316">
        <v>0</v>
      </c>
      <c r="H52" s="316">
        <v>-302138232.39999998</v>
      </c>
    </row>
    <row r="53" spans="1:8">
      <c r="A53" s="144" t="s">
        <v>271</v>
      </c>
      <c r="B53" s="315" t="s">
        <v>250</v>
      </c>
      <c r="C53" s="316">
        <v>-1110169108.52</v>
      </c>
      <c r="D53" s="316">
        <v>0</v>
      </c>
      <c r="E53" s="316">
        <v>37036274.530000001</v>
      </c>
      <c r="F53" s="316">
        <v>-1147205383.05</v>
      </c>
      <c r="G53" s="316">
        <v>0</v>
      </c>
      <c r="H53" s="316">
        <v>-1147205383.05</v>
      </c>
    </row>
    <row r="54" spans="1:8">
      <c r="A54" s="144" t="s">
        <v>272</v>
      </c>
      <c r="B54" s="315" t="s">
        <v>273</v>
      </c>
      <c r="C54" s="316">
        <v>-211823479.12</v>
      </c>
      <c r="D54" s="316">
        <v>0</v>
      </c>
      <c r="E54" s="316">
        <v>6052099.3600000003</v>
      </c>
      <c r="F54" s="316">
        <v>-217875578.47999999</v>
      </c>
      <c r="G54" s="316">
        <v>0</v>
      </c>
      <c r="H54" s="316">
        <v>-217875578.47999999</v>
      </c>
    </row>
    <row r="55" spans="1:8">
      <c r="A55" s="144" t="s">
        <v>274</v>
      </c>
      <c r="B55" s="315" t="s">
        <v>275</v>
      </c>
      <c r="C55" s="316">
        <v>0</v>
      </c>
      <c r="D55" s="316">
        <v>0</v>
      </c>
      <c r="E55" s="316">
        <v>0</v>
      </c>
      <c r="F55" s="316">
        <v>0</v>
      </c>
      <c r="G55" s="316"/>
      <c r="H55" s="316"/>
    </row>
    <row r="56" spans="1:8">
      <c r="A56" s="141" t="s">
        <v>100</v>
      </c>
      <c r="B56" s="129" t="s">
        <v>101</v>
      </c>
      <c r="C56" s="132">
        <v>0</v>
      </c>
      <c r="D56" s="132">
        <v>0</v>
      </c>
      <c r="E56" s="132">
        <v>0</v>
      </c>
      <c r="F56" s="132">
        <v>0</v>
      </c>
      <c r="G56" s="132"/>
      <c r="H56" s="142"/>
    </row>
    <row r="57" spans="1:8">
      <c r="A57" s="144" t="s">
        <v>276</v>
      </c>
      <c r="B57" s="315" t="s">
        <v>244</v>
      </c>
      <c r="C57" s="316">
        <v>0</v>
      </c>
      <c r="D57" s="316">
        <v>0</v>
      </c>
      <c r="E57" s="316">
        <v>0</v>
      </c>
      <c r="F57" s="316">
        <v>0</v>
      </c>
      <c r="G57" s="316"/>
      <c r="H57" s="317"/>
    </row>
    <row r="58" spans="1:8">
      <c r="A58" s="78" t="s">
        <v>50</v>
      </c>
      <c r="B58" s="126" t="s">
        <v>51</v>
      </c>
      <c r="C58" s="131">
        <v>13574201966.200001</v>
      </c>
      <c r="D58" s="131">
        <v>2024188791</v>
      </c>
      <c r="E58" s="131">
        <v>5934855106.9200001</v>
      </c>
      <c r="F58" s="131">
        <v>9663535650.2800007</v>
      </c>
      <c r="G58" s="131">
        <v>9663535650.2800007</v>
      </c>
      <c r="H58" s="140">
        <v>0</v>
      </c>
    </row>
    <row r="59" spans="1:8">
      <c r="A59" s="141" t="s">
        <v>54</v>
      </c>
      <c r="B59" s="129" t="s">
        <v>55</v>
      </c>
      <c r="C59" s="132">
        <v>339987025.16000003</v>
      </c>
      <c r="D59" s="132">
        <v>0</v>
      </c>
      <c r="E59" s="132">
        <v>179742933.99000001</v>
      </c>
      <c r="F59" s="132">
        <v>160244091.16999999</v>
      </c>
      <c r="G59" s="132">
        <v>160244091.16999999</v>
      </c>
      <c r="H59" s="142">
        <v>0</v>
      </c>
    </row>
    <row r="60" spans="1:8">
      <c r="A60" s="144" t="s">
        <v>277</v>
      </c>
      <c r="B60" s="315" t="s">
        <v>278</v>
      </c>
      <c r="C60" s="316">
        <v>92147040.090000004</v>
      </c>
      <c r="D60" s="316">
        <v>0</v>
      </c>
      <c r="E60" s="316">
        <v>44112944.729999997</v>
      </c>
      <c r="F60" s="316">
        <v>48034095.359999999</v>
      </c>
      <c r="G60" s="316">
        <v>48034095.359999999</v>
      </c>
      <c r="H60" s="317">
        <v>0</v>
      </c>
    </row>
    <row r="61" spans="1:8">
      <c r="A61" s="144" t="s">
        <v>279</v>
      </c>
      <c r="B61" s="315" t="s">
        <v>280</v>
      </c>
      <c r="C61" s="316">
        <v>222506651.74000001</v>
      </c>
      <c r="D61" s="316">
        <v>0</v>
      </c>
      <c r="E61" s="316">
        <v>131879989.26000001</v>
      </c>
      <c r="F61" s="316">
        <v>90626662.480000004</v>
      </c>
      <c r="G61" s="316">
        <v>90626662.480000004</v>
      </c>
      <c r="H61" s="316">
        <v>0</v>
      </c>
    </row>
    <row r="62" spans="1:8">
      <c r="A62" s="144" t="s">
        <v>281</v>
      </c>
      <c r="B62" s="315" t="s">
        <v>282</v>
      </c>
      <c r="C62" s="316">
        <v>25333333.329999998</v>
      </c>
      <c r="D62" s="316">
        <v>0</v>
      </c>
      <c r="E62" s="316">
        <v>3750000</v>
      </c>
      <c r="F62" s="316">
        <v>21583333.329999998</v>
      </c>
      <c r="G62" s="316">
        <v>21583333.329999998</v>
      </c>
      <c r="H62" s="316">
        <v>0</v>
      </c>
    </row>
    <row r="63" spans="1:8">
      <c r="A63" s="141" t="s">
        <v>56</v>
      </c>
      <c r="B63" s="129" t="s">
        <v>57</v>
      </c>
      <c r="C63" s="132">
        <v>17792449</v>
      </c>
      <c r="D63" s="132">
        <v>47480962</v>
      </c>
      <c r="E63" s="132">
        <v>40407529</v>
      </c>
      <c r="F63" s="132">
        <v>24865882</v>
      </c>
      <c r="G63" s="132">
        <v>24865882</v>
      </c>
      <c r="H63" s="132">
        <v>0</v>
      </c>
    </row>
    <row r="64" spans="1:8">
      <c r="A64" s="144" t="s">
        <v>283</v>
      </c>
      <c r="B64" s="315" t="s">
        <v>284</v>
      </c>
      <c r="C64" s="316">
        <v>17792449</v>
      </c>
      <c r="D64" s="316">
        <v>47480962</v>
      </c>
      <c r="E64" s="316">
        <v>40407529</v>
      </c>
      <c r="F64" s="316">
        <v>24865882</v>
      </c>
      <c r="G64" s="316">
        <v>24865882</v>
      </c>
      <c r="H64" s="316">
        <v>0</v>
      </c>
    </row>
    <row r="65" spans="1:8">
      <c r="A65" s="144" t="s">
        <v>285</v>
      </c>
      <c r="B65" s="315" t="s">
        <v>286</v>
      </c>
      <c r="C65" s="316">
        <v>0</v>
      </c>
      <c r="D65" s="316">
        <v>0</v>
      </c>
      <c r="E65" s="316">
        <v>0</v>
      </c>
      <c r="F65" s="316">
        <v>0</v>
      </c>
      <c r="G65" s="316"/>
      <c r="H65" s="316"/>
    </row>
    <row r="66" spans="1:8">
      <c r="A66" s="141" t="s">
        <v>58</v>
      </c>
      <c r="B66" s="129" t="s">
        <v>59</v>
      </c>
      <c r="C66" s="132">
        <v>12822254091.4</v>
      </c>
      <c r="D66" s="132">
        <v>1976707829</v>
      </c>
      <c r="E66" s="132">
        <v>5714704643.9300003</v>
      </c>
      <c r="F66" s="132">
        <v>9084257276.4699993</v>
      </c>
      <c r="G66" s="132">
        <v>9084257276.4699993</v>
      </c>
      <c r="H66" s="132">
        <v>0</v>
      </c>
    </row>
    <row r="67" spans="1:8">
      <c r="A67" s="144" t="s">
        <v>287</v>
      </c>
      <c r="B67" s="315" t="s">
        <v>288</v>
      </c>
      <c r="C67" s="316">
        <v>12822254091.4</v>
      </c>
      <c r="D67" s="316">
        <v>1976707829</v>
      </c>
      <c r="E67" s="316">
        <v>5714704643.9300003</v>
      </c>
      <c r="F67" s="316">
        <v>9084257276.4699993</v>
      </c>
      <c r="G67" s="316">
        <v>9084257276.4699993</v>
      </c>
      <c r="H67" s="316">
        <v>0</v>
      </c>
    </row>
    <row r="68" spans="1:8">
      <c r="A68" s="141" t="s">
        <v>289</v>
      </c>
      <c r="B68" s="129" t="s">
        <v>290</v>
      </c>
      <c r="C68" s="132">
        <v>0</v>
      </c>
      <c r="D68" s="132">
        <v>0</v>
      </c>
      <c r="E68" s="132">
        <v>0</v>
      </c>
      <c r="F68" s="132">
        <v>0</v>
      </c>
      <c r="G68" s="132"/>
      <c r="H68" s="132"/>
    </row>
    <row r="69" spans="1:8">
      <c r="A69" s="144" t="s">
        <v>291</v>
      </c>
      <c r="B69" s="315" t="s">
        <v>292</v>
      </c>
      <c r="C69" s="316">
        <v>0</v>
      </c>
      <c r="D69" s="316">
        <v>0</v>
      </c>
      <c r="E69" s="316">
        <v>0</v>
      </c>
      <c r="F69" s="316">
        <v>0</v>
      </c>
      <c r="G69" s="316"/>
      <c r="H69" s="316"/>
    </row>
    <row r="70" spans="1:8">
      <c r="A70" s="141" t="s">
        <v>60</v>
      </c>
      <c r="B70" s="129" t="s">
        <v>61</v>
      </c>
      <c r="C70" s="132">
        <v>394168400.63999999</v>
      </c>
      <c r="D70" s="132">
        <v>0</v>
      </c>
      <c r="E70" s="132">
        <v>0</v>
      </c>
      <c r="F70" s="132">
        <v>394168400.63999999</v>
      </c>
      <c r="G70" s="132">
        <v>394168400.63999999</v>
      </c>
      <c r="H70" s="132">
        <v>0</v>
      </c>
    </row>
    <row r="71" spans="1:8">
      <c r="A71" s="144" t="s">
        <v>293</v>
      </c>
      <c r="B71" s="315" t="s">
        <v>294</v>
      </c>
      <c r="C71" s="316">
        <v>394168400.63999999</v>
      </c>
      <c r="D71" s="316">
        <v>0</v>
      </c>
      <c r="E71" s="316">
        <v>0</v>
      </c>
      <c r="F71" s="316">
        <v>394168400.63999999</v>
      </c>
      <c r="G71" s="316">
        <v>394168400.63999999</v>
      </c>
      <c r="H71" s="316">
        <v>0</v>
      </c>
    </row>
    <row r="72" spans="1:8">
      <c r="A72" s="144" t="s">
        <v>295</v>
      </c>
      <c r="B72" s="315" t="s">
        <v>296</v>
      </c>
      <c r="C72" s="316">
        <v>0</v>
      </c>
      <c r="D72" s="316">
        <v>0</v>
      </c>
      <c r="E72" s="316">
        <v>0</v>
      </c>
      <c r="F72" s="316">
        <v>0</v>
      </c>
      <c r="G72" s="316"/>
      <c r="H72" s="316"/>
    </row>
    <row r="73" spans="1:8">
      <c r="A73" s="141" t="s">
        <v>64</v>
      </c>
      <c r="B73" s="129" t="s">
        <v>65</v>
      </c>
      <c r="C73" s="132">
        <v>0</v>
      </c>
      <c r="D73" s="132">
        <v>0</v>
      </c>
      <c r="E73" s="132">
        <v>0</v>
      </c>
      <c r="F73" s="132">
        <v>0</v>
      </c>
      <c r="G73" s="132"/>
      <c r="H73" s="132"/>
    </row>
    <row r="74" spans="1:8">
      <c r="A74" s="144" t="s">
        <v>297</v>
      </c>
      <c r="B74" s="315" t="s">
        <v>294</v>
      </c>
      <c r="C74" s="316">
        <v>0</v>
      </c>
      <c r="D74" s="316">
        <v>0</v>
      </c>
      <c r="E74" s="316">
        <v>0</v>
      </c>
      <c r="F74" s="316">
        <v>0</v>
      </c>
      <c r="G74" s="316"/>
      <c r="H74" s="316"/>
    </row>
    <row r="75" spans="1:8">
      <c r="A75" s="144" t="s">
        <v>298</v>
      </c>
      <c r="B75" s="315" t="s">
        <v>296</v>
      </c>
      <c r="C75" s="316">
        <v>0</v>
      </c>
      <c r="D75" s="316">
        <v>0</v>
      </c>
      <c r="E75" s="316">
        <v>0</v>
      </c>
      <c r="F75" s="316">
        <v>0</v>
      </c>
      <c r="G75" s="316"/>
      <c r="H75" s="317"/>
    </row>
    <row r="76" spans="1:8">
      <c r="A76" s="138" t="s">
        <v>299</v>
      </c>
      <c r="B76" s="125" t="s">
        <v>12</v>
      </c>
      <c r="C76" s="130">
        <v>20901726254.599998</v>
      </c>
      <c r="D76" s="130">
        <v>10107815764.360001</v>
      </c>
      <c r="E76" s="130">
        <v>11562785369.219999</v>
      </c>
      <c r="F76" s="130">
        <v>22356695859.459999</v>
      </c>
      <c r="G76" s="130">
        <v>11079675415.4</v>
      </c>
      <c r="H76" s="130">
        <v>11277020444.059999</v>
      </c>
    </row>
    <row r="77" spans="1:8">
      <c r="A77" s="78" t="s">
        <v>17</v>
      </c>
      <c r="B77" s="126" t="s">
        <v>18</v>
      </c>
      <c r="C77" s="131">
        <v>295085712.06</v>
      </c>
      <c r="D77" s="131">
        <v>7376779491.3599997</v>
      </c>
      <c r="E77" s="131">
        <v>7512401227.3599997</v>
      </c>
      <c r="F77" s="131">
        <v>430707448.06</v>
      </c>
      <c r="G77" s="131">
        <v>223694393</v>
      </c>
      <c r="H77" s="140">
        <v>207013055.06</v>
      </c>
    </row>
    <row r="78" spans="1:8">
      <c r="A78" s="141" t="s">
        <v>21</v>
      </c>
      <c r="B78" s="129" t="s">
        <v>22</v>
      </c>
      <c r="C78" s="132">
        <v>0</v>
      </c>
      <c r="D78" s="132">
        <v>2236178381.6700001</v>
      </c>
      <c r="E78" s="132">
        <v>2236178381.6700001</v>
      </c>
      <c r="F78" s="132">
        <v>0</v>
      </c>
      <c r="G78" s="132">
        <v>0</v>
      </c>
      <c r="H78" s="142">
        <v>0</v>
      </c>
    </row>
    <row r="79" spans="1:8">
      <c r="A79" s="144" t="s">
        <v>300</v>
      </c>
      <c r="B79" s="315" t="s">
        <v>282</v>
      </c>
      <c r="C79" s="316">
        <v>0</v>
      </c>
      <c r="D79" s="316">
        <v>11060399.380000001</v>
      </c>
      <c r="E79" s="316">
        <v>11060399.380000001</v>
      </c>
      <c r="F79" s="316">
        <v>0</v>
      </c>
      <c r="G79" s="316">
        <v>0</v>
      </c>
      <c r="H79" s="317">
        <v>0</v>
      </c>
    </row>
    <row r="80" spans="1:8">
      <c r="A80" s="144" t="s">
        <v>301</v>
      </c>
      <c r="B80" s="315" t="s">
        <v>302</v>
      </c>
      <c r="C80" s="316">
        <v>0</v>
      </c>
      <c r="D80" s="316">
        <v>2225117982.29</v>
      </c>
      <c r="E80" s="316">
        <v>2225117982.29</v>
      </c>
      <c r="F80" s="316">
        <v>0</v>
      </c>
      <c r="G80" s="316">
        <v>0</v>
      </c>
      <c r="H80" s="317">
        <v>0</v>
      </c>
    </row>
    <row r="81" spans="1:8">
      <c r="A81" s="141" t="s">
        <v>25</v>
      </c>
      <c r="B81" s="129" t="s">
        <v>26</v>
      </c>
      <c r="C81" s="132">
        <v>3574351</v>
      </c>
      <c r="D81" s="132">
        <v>1604761733.4300001</v>
      </c>
      <c r="E81" s="132">
        <v>1631537937.4300001</v>
      </c>
      <c r="F81" s="132">
        <v>30350555</v>
      </c>
      <c r="G81" s="132">
        <v>30067555</v>
      </c>
      <c r="H81" s="142">
        <v>283000</v>
      </c>
    </row>
    <row r="82" spans="1:8">
      <c r="A82" s="144" t="s">
        <v>303</v>
      </c>
      <c r="B82" s="315" t="s">
        <v>304</v>
      </c>
      <c r="C82" s="316">
        <v>0</v>
      </c>
      <c r="D82" s="316">
        <v>0</v>
      </c>
      <c r="E82" s="316">
        <v>0</v>
      </c>
      <c r="F82" s="316">
        <v>0</v>
      </c>
      <c r="G82" s="316"/>
      <c r="H82" s="317"/>
    </row>
    <row r="83" spans="1:8">
      <c r="A83" s="144" t="s">
        <v>305</v>
      </c>
      <c r="B83" s="315" t="s">
        <v>306</v>
      </c>
      <c r="C83" s="316">
        <v>3574351</v>
      </c>
      <c r="D83" s="316">
        <v>1604761733.4300001</v>
      </c>
      <c r="E83" s="316">
        <v>1631537937.4300001</v>
      </c>
      <c r="F83" s="316">
        <v>30350555</v>
      </c>
      <c r="G83" s="316">
        <v>30067555</v>
      </c>
      <c r="H83" s="317">
        <v>283000</v>
      </c>
    </row>
    <row r="84" spans="1:8">
      <c r="A84" s="144" t="s">
        <v>307</v>
      </c>
      <c r="B84" s="315" t="s">
        <v>308</v>
      </c>
      <c r="C84" s="316">
        <v>0</v>
      </c>
      <c r="D84" s="316">
        <v>0</v>
      </c>
      <c r="E84" s="316">
        <v>0</v>
      </c>
      <c r="F84" s="316">
        <v>0</v>
      </c>
      <c r="G84" s="316"/>
      <c r="H84" s="317"/>
    </row>
    <row r="85" spans="1:8">
      <c r="A85" s="144" t="s">
        <v>309</v>
      </c>
      <c r="B85" s="315" t="s">
        <v>310</v>
      </c>
      <c r="C85" s="316">
        <v>0</v>
      </c>
      <c r="D85" s="316">
        <v>0</v>
      </c>
      <c r="E85" s="316">
        <v>0</v>
      </c>
      <c r="F85" s="316">
        <v>0</v>
      </c>
      <c r="G85" s="316"/>
      <c r="H85" s="317"/>
    </row>
    <row r="86" spans="1:8">
      <c r="A86" s="141" t="s">
        <v>29</v>
      </c>
      <c r="B86" s="129" t="s">
        <v>30</v>
      </c>
      <c r="C86" s="132">
        <v>0</v>
      </c>
      <c r="D86" s="132">
        <v>428598704</v>
      </c>
      <c r="E86" s="132">
        <v>462770204</v>
      </c>
      <c r="F86" s="132">
        <v>34171500</v>
      </c>
      <c r="G86" s="132">
        <v>34171500</v>
      </c>
      <c r="H86" s="132">
        <v>0</v>
      </c>
    </row>
    <row r="87" spans="1:8">
      <c r="A87" s="144" t="s">
        <v>311</v>
      </c>
      <c r="B87" s="315" t="s">
        <v>312</v>
      </c>
      <c r="C87" s="316">
        <v>0</v>
      </c>
      <c r="D87" s="316">
        <v>102599800</v>
      </c>
      <c r="E87" s="316">
        <v>121743900</v>
      </c>
      <c r="F87" s="316">
        <v>19144100</v>
      </c>
      <c r="G87" s="316">
        <v>19144100</v>
      </c>
      <c r="H87" s="316">
        <v>0</v>
      </c>
    </row>
    <row r="88" spans="1:8">
      <c r="A88" s="144" t="s">
        <v>313</v>
      </c>
      <c r="B88" s="315" t="s">
        <v>314</v>
      </c>
      <c r="C88" s="316">
        <v>0</v>
      </c>
      <c r="D88" s="316">
        <v>67445500</v>
      </c>
      <c r="E88" s="316">
        <v>82472900</v>
      </c>
      <c r="F88" s="316">
        <v>15027400</v>
      </c>
      <c r="G88" s="316">
        <v>15027400</v>
      </c>
      <c r="H88" s="317">
        <v>0</v>
      </c>
    </row>
    <row r="89" spans="1:8">
      <c r="A89" s="144" t="s">
        <v>315</v>
      </c>
      <c r="B89" s="315" t="s">
        <v>316</v>
      </c>
      <c r="C89" s="316">
        <v>0</v>
      </c>
      <c r="D89" s="316">
        <v>15604098</v>
      </c>
      <c r="E89" s="316">
        <v>15604098</v>
      </c>
      <c r="F89" s="317">
        <v>0</v>
      </c>
      <c r="G89" s="316">
        <v>0</v>
      </c>
      <c r="H89" s="317">
        <v>0</v>
      </c>
    </row>
    <row r="90" spans="1:8">
      <c r="A90" s="144" t="s">
        <v>317</v>
      </c>
      <c r="B90" s="315" t="s">
        <v>318</v>
      </c>
      <c r="C90" s="316">
        <v>0</v>
      </c>
      <c r="D90" s="316">
        <v>161727666</v>
      </c>
      <c r="E90" s="316">
        <v>161727666</v>
      </c>
      <c r="F90" s="317">
        <v>0</v>
      </c>
      <c r="G90" s="316">
        <v>0</v>
      </c>
      <c r="H90" s="317">
        <v>0</v>
      </c>
    </row>
    <row r="91" spans="1:8">
      <c r="A91" s="144" t="s">
        <v>319</v>
      </c>
      <c r="B91" s="315" t="s">
        <v>320</v>
      </c>
      <c r="C91" s="316">
        <v>0</v>
      </c>
      <c r="D91" s="316">
        <v>382640</v>
      </c>
      <c r="E91" s="316">
        <v>382640</v>
      </c>
      <c r="F91" s="317">
        <v>0</v>
      </c>
      <c r="G91" s="316">
        <v>0</v>
      </c>
      <c r="H91" s="317">
        <v>0</v>
      </c>
    </row>
    <row r="92" spans="1:8">
      <c r="A92" s="144" t="s">
        <v>321</v>
      </c>
      <c r="B92" s="315" t="s">
        <v>322</v>
      </c>
      <c r="C92" s="316">
        <v>0</v>
      </c>
      <c r="D92" s="316">
        <v>0</v>
      </c>
      <c r="E92" s="316">
        <v>0</v>
      </c>
      <c r="F92" s="317">
        <v>0</v>
      </c>
      <c r="G92" s="316"/>
      <c r="H92" s="317"/>
    </row>
    <row r="93" spans="1:8">
      <c r="A93" s="144" t="s">
        <v>323</v>
      </c>
      <c r="B93" s="315" t="s">
        <v>324</v>
      </c>
      <c r="C93" s="316">
        <v>0</v>
      </c>
      <c r="D93" s="316">
        <v>80839000</v>
      </c>
      <c r="E93" s="316">
        <v>80839000</v>
      </c>
      <c r="F93" s="316">
        <v>0</v>
      </c>
      <c r="G93" s="316">
        <v>0</v>
      </c>
      <c r="H93" s="316">
        <v>0</v>
      </c>
    </row>
    <row r="94" spans="1:8">
      <c r="A94" s="144" t="s">
        <v>325</v>
      </c>
      <c r="B94" s="315" t="s">
        <v>326</v>
      </c>
      <c r="C94" s="316">
        <v>0</v>
      </c>
      <c r="D94" s="316">
        <v>0</v>
      </c>
      <c r="E94" s="316">
        <v>0</v>
      </c>
      <c r="F94" s="316">
        <v>0</v>
      </c>
      <c r="G94" s="316"/>
      <c r="H94" s="316"/>
    </row>
    <row r="95" spans="1:8">
      <c r="A95" s="141" t="s">
        <v>33</v>
      </c>
      <c r="B95" s="129" t="s">
        <v>34</v>
      </c>
      <c r="C95" s="132">
        <v>84607754</v>
      </c>
      <c r="D95" s="132">
        <v>2821476670</v>
      </c>
      <c r="E95" s="132">
        <v>2896183254</v>
      </c>
      <c r="F95" s="132">
        <v>159314338</v>
      </c>
      <c r="G95" s="132">
        <v>159314338</v>
      </c>
      <c r="H95" s="132">
        <v>0</v>
      </c>
    </row>
    <row r="96" spans="1:8">
      <c r="A96" s="144" t="s">
        <v>327</v>
      </c>
      <c r="B96" s="315" t="s">
        <v>328</v>
      </c>
      <c r="C96" s="316">
        <v>4154773</v>
      </c>
      <c r="D96" s="316">
        <v>309393290</v>
      </c>
      <c r="E96" s="316">
        <v>307004880</v>
      </c>
      <c r="F96" s="316">
        <v>1766363</v>
      </c>
      <c r="G96" s="316">
        <v>1766363</v>
      </c>
      <c r="H96" s="316">
        <v>0</v>
      </c>
    </row>
    <row r="97" spans="1:8">
      <c r="A97" s="144" t="s">
        <v>329</v>
      </c>
      <c r="B97" s="315" t="s">
        <v>330</v>
      </c>
      <c r="C97" s="316">
        <v>19047</v>
      </c>
      <c r="D97" s="316">
        <v>82124000</v>
      </c>
      <c r="E97" s="316">
        <v>84017064</v>
      </c>
      <c r="F97" s="316">
        <v>1912111</v>
      </c>
      <c r="G97" s="316">
        <v>1912111</v>
      </c>
      <c r="H97" s="316">
        <v>0</v>
      </c>
    </row>
    <row r="98" spans="1:8">
      <c r="A98" s="144" t="s">
        <v>331</v>
      </c>
      <c r="B98" s="315" t="s">
        <v>332</v>
      </c>
      <c r="C98" s="316">
        <v>246</v>
      </c>
      <c r="D98" s="316">
        <v>7342039</v>
      </c>
      <c r="E98" s="316">
        <v>7342717</v>
      </c>
      <c r="F98" s="316">
        <v>924</v>
      </c>
      <c r="G98" s="316">
        <v>924</v>
      </c>
      <c r="H98" s="316">
        <v>0</v>
      </c>
    </row>
    <row r="99" spans="1:8">
      <c r="A99" s="144" t="s">
        <v>333</v>
      </c>
      <c r="B99" s="315" t="s">
        <v>334</v>
      </c>
      <c r="C99" s="316">
        <v>71806609</v>
      </c>
      <c r="D99" s="316">
        <v>2197281218</v>
      </c>
      <c r="E99" s="316">
        <v>2264684209</v>
      </c>
      <c r="F99" s="316">
        <v>139209600</v>
      </c>
      <c r="G99" s="316">
        <v>139209600</v>
      </c>
      <c r="H99" s="316">
        <v>0</v>
      </c>
    </row>
    <row r="100" spans="1:8">
      <c r="A100" s="144" t="s">
        <v>335</v>
      </c>
      <c r="B100" s="315" t="s">
        <v>336</v>
      </c>
      <c r="C100" s="316">
        <v>3895642</v>
      </c>
      <c r="D100" s="316">
        <v>215942061</v>
      </c>
      <c r="E100" s="316">
        <v>216384301</v>
      </c>
      <c r="F100" s="316">
        <v>4337882</v>
      </c>
      <c r="G100" s="316">
        <v>4337882</v>
      </c>
      <c r="H100" s="316">
        <v>0</v>
      </c>
    </row>
    <row r="101" spans="1:8">
      <c r="A101" s="144" t="s">
        <v>337</v>
      </c>
      <c r="B101" s="315" t="s">
        <v>338</v>
      </c>
      <c r="C101" s="316">
        <v>0</v>
      </c>
      <c r="D101" s="316">
        <v>0</v>
      </c>
      <c r="E101" s="316">
        <v>0</v>
      </c>
      <c r="F101" s="316">
        <v>0</v>
      </c>
      <c r="G101" s="316"/>
      <c r="H101" s="316"/>
    </row>
    <row r="102" spans="1:8">
      <c r="A102" s="144" t="s">
        <v>339</v>
      </c>
      <c r="B102" s="315" t="s">
        <v>340</v>
      </c>
      <c r="C102" s="316">
        <v>4731437</v>
      </c>
      <c r="D102" s="316">
        <v>9394062</v>
      </c>
      <c r="E102" s="316">
        <v>16750083</v>
      </c>
      <c r="F102" s="316">
        <v>12087458</v>
      </c>
      <c r="G102" s="316">
        <v>12087458</v>
      </c>
      <c r="H102" s="316">
        <v>0</v>
      </c>
    </row>
    <row r="103" spans="1:8">
      <c r="A103" s="144" t="s">
        <v>341</v>
      </c>
      <c r="B103" s="315" t="s">
        <v>342</v>
      </c>
      <c r="C103" s="316">
        <v>0</v>
      </c>
      <c r="D103" s="316">
        <v>0</v>
      </c>
      <c r="E103" s="316">
        <v>0</v>
      </c>
      <c r="F103" s="316">
        <v>0</v>
      </c>
      <c r="G103" s="316"/>
      <c r="H103" s="316"/>
    </row>
    <row r="104" spans="1:8">
      <c r="A104" s="144" t="s">
        <v>343</v>
      </c>
      <c r="B104" s="315" t="s">
        <v>344</v>
      </c>
      <c r="C104" s="316">
        <v>0</v>
      </c>
      <c r="D104" s="316">
        <v>0</v>
      </c>
      <c r="E104" s="316">
        <v>0</v>
      </c>
      <c r="F104" s="316">
        <v>0</v>
      </c>
      <c r="G104" s="316"/>
      <c r="H104" s="316"/>
    </row>
    <row r="105" spans="1:8">
      <c r="A105" s="144" t="s">
        <v>345</v>
      </c>
      <c r="B105" s="315" t="s">
        <v>346</v>
      </c>
      <c r="C105" s="316">
        <v>0</v>
      </c>
      <c r="D105" s="316">
        <v>0</v>
      </c>
      <c r="E105" s="316">
        <v>0</v>
      </c>
      <c r="F105" s="316">
        <v>0</v>
      </c>
      <c r="G105" s="316"/>
      <c r="H105" s="316"/>
    </row>
    <row r="106" spans="1:8">
      <c r="A106" s="141" t="s">
        <v>347</v>
      </c>
      <c r="B106" s="129" t="s">
        <v>187</v>
      </c>
      <c r="C106" s="132">
        <v>0</v>
      </c>
      <c r="D106" s="132">
        <v>47389000</v>
      </c>
      <c r="E106" s="132">
        <v>47389000</v>
      </c>
      <c r="F106" s="132">
        <v>0</v>
      </c>
      <c r="G106" s="132">
        <v>0</v>
      </c>
      <c r="H106" s="132">
        <v>0</v>
      </c>
    </row>
    <row r="107" spans="1:8">
      <c r="A107" s="144" t="s">
        <v>348</v>
      </c>
      <c r="B107" s="315" t="s">
        <v>349</v>
      </c>
      <c r="C107" s="316">
        <v>0</v>
      </c>
      <c r="D107" s="316">
        <v>47081000</v>
      </c>
      <c r="E107" s="316">
        <v>47081000</v>
      </c>
      <c r="F107" s="316">
        <v>0</v>
      </c>
      <c r="G107" s="316">
        <v>0</v>
      </c>
      <c r="H107" s="316">
        <v>0</v>
      </c>
    </row>
    <row r="108" spans="1:8">
      <c r="A108" s="144" t="s">
        <v>350</v>
      </c>
      <c r="B108" s="315" t="s">
        <v>351</v>
      </c>
      <c r="C108" s="316">
        <v>0</v>
      </c>
      <c r="D108" s="316">
        <v>0</v>
      </c>
      <c r="E108" s="316">
        <v>0</v>
      </c>
      <c r="F108" s="316">
        <v>0</v>
      </c>
      <c r="G108" s="316"/>
      <c r="H108" s="316"/>
    </row>
    <row r="109" spans="1:8">
      <c r="A109" s="144" t="s">
        <v>352</v>
      </c>
      <c r="B109" s="315" t="s">
        <v>353</v>
      </c>
      <c r="C109" s="316">
        <v>0</v>
      </c>
      <c r="D109" s="316">
        <v>308000</v>
      </c>
      <c r="E109" s="316">
        <v>308000</v>
      </c>
      <c r="F109" s="316">
        <v>0</v>
      </c>
      <c r="G109" s="316">
        <v>0</v>
      </c>
      <c r="H109" s="316">
        <v>0</v>
      </c>
    </row>
    <row r="110" spans="1:8">
      <c r="A110" s="144" t="s">
        <v>354</v>
      </c>
      <c r="B110" s="315" t="s">
        <v>227</v>
      </c>
      <c r="C110" s="316">
        <v>0</v>
      </c>
      <c r="D110" s="316">
        <v>0</v>
      </c>
      <c r="E110" s="316">
        <v>0</v>
      </c>
      <c r="F110" s="316">
        <v>0</v>
      </c>
      <c r="G110" s="316"/>
      <c r="H110" s="316"/>
    </row>
    <row r="111" spans="1:8">
      <c r="A111" s="144" t="s">
        <v>355</v>
      </c>
      <c r="B111" s="315" t="s">
        <v>356</v>
      </c>
      <c r="C111" s="316">
        <v>0</v>
      </c>
      <c r="D111" s="316">
        <v>0</v>
      </c>
      <c r="E111" s="316">
        <v>0</v>
      </c>
      <c r="F111" s="316">
        <v>0</v>
      </c>
      <c r="G111" s="316"/>
      <c r="H111" s="316"/>
    </row>
    <row r="112" spans="1:8">
      <c r="A112" s="141" t="s">
        <v>553</v>
      </c>
      <c r="B112" s="129" t="s">
        <v>555</v>
      </c>
      <c r="C112" s="132">
        <v>0</v>
      </c>
      <c r="D112" s="132">
        <v>0</v>
      </c>
      <c r="E112" s="132">
        <v>0</v>
      </c>
      <c r="F112" s="132">
        <v>0</v>
      </c>
      <c r="G112" s="132"/>
      <c r="H112" s="132"/>
    </row>
    <row r="113" spans="1:8">
      <c r="A113" s="144" t="s">
        <v>554</v>
      </c>
      <c r="B113" s="315" t="s">
        <v>556</v>
      </c>
      <c r="C113" s="316">
        <v>0</v>
      </c>
      <c r="D113" s="316">
        <v>0</v>
      </c>
      <c r="E113" s="316">
        <v>0</v>
      </c>
      <c r="F113" s="316">
        <v>0</v>
      </c>
      <c r="G113" s="316"/>
      <c r="H113" s="316"/>
    </row>
    <row r="114" spans="1:8">
      <c r="A114" s="141" t="s">
        <v>37</v>
      </c>
      <c r="B114" s="129" t="s">
        <v>38</v>
      </c>
      <c r="C114" s="132">
        <v>206903607.06</v>
      </c>
      <c r="D114" s="132">
        <v>238375002.25999999</v>
      </c>
      <c r="E114" s="132">
        <v>238342450.25999999</v>
      </c>
      <c r="F114" s="132">
        <v>206871055.06</v>
      </c>
      <c r="G114" s="132">
        <v>141000</v>
      </c>
      <c r="H114" s="132">
        <v>206730055.06</v>
      </c>
    </row>
    <row r="115" spans="1:8">
      <c r="A115" s="144" t="s">
        <v>357</v>
      </c>
      <c r="B115" s="315" t="s">
        <v>358</v>
      </c>
      <c r="C115" s="316">
        <v>0</v>
      </c>
      <c r="D115" s="316">
        <v>0</v>
      </c>
      <c r="E115" s="316">
        <v>0</v>
      </c>
      <c r="F115" s="316">
        <v>0</v>
      </c>
      <c r="G115" s="316"/>
      <c r="H115" s="316"/>
    </row>
    <row r="116" spans="1:8">
      <c r="A116" s="144" t="s">
        <v>359</v>
      </c>
      <c r="B116" s="315" t="s">
        <v>360</v>
      </c>
      <c r="C116" s="316">
        <v>0</v>
      </c>
      <c r="D116" s="316">
        <v>0</v>
      </c>
      <c r="E116" s="316">
        <v>0</v>
      </c>
      <c r="F116" s="316">
        <v>0</v>
      </c>
      <c r="G116" s="316"/>
      <c r="H116" s="316"/>
    </row>
    <row r="117" spans="1:8">
      <c r="A117" s="144" t="s">
        <v>361</v>
      </c>
      <c r="B117" s="315" t="s">
        <v>278</v>
      </c>
      <c r="C117" s="316">
        <v>0</v>
      </c>
      <c r="D117" s="316">
        <v>0</v>
      </c>
      <c r="E117" s="316">
        <v>0</v>
      </c>
      <c r="F117" s="316">
        <v>0</v>
      </c>
      <c r="G117" s="316"/>
      <c r="H117" s="316"/>
    </row>
    <row r="118" spans="1:8">
      <c r="A118" s="144" t="s">
        <v>362</v>
      </c>
      <c r="B118" s="315" t="s">
        <v>363</v>
      </c>
      <c r="C118" s="316">
        <v>0</v>
      </c>
      <c r="D118" s="316">
        <v>0</v>
      </c>
      <c r="E118" s="316">
        <v>0</v>
      </c>
      <c r="F118" s="316">
        <v>0</v>
      </c>
      <c r="G118" s="316"/>
      <c r="H118" s="316"/>
    </row>
    <row r="119" spans="1:8">
      <c r="A119" s="144" t="s">
        <v>364</v>
      </c>
      <c r="B119" s="315" t="s">
        <v>365</v>
      </c>
      <c r="C119" s="316">
        <v>0</v>
      </c>
      <c r="D119" s="316">
        <v>28038300</v>
      </c>
      <c r="E119" s="316">
        <v>28038300</v>
      </c>
      <c r="F119" s="316">
        <v>0</v>
      </c>
      <c r="G119" s="316">
        <v>0</v>
      </c>
      <c r="H119" s="316">
        <v>0</v>
      </c>
    </row>
    <row r="120" spans="1:8">
      <c r="A120" s="144" t="s">
        <v>368</v>
      </c>
      <c r="B120" s="315" t="s">
        <v>369</v>
      </c>
      <c r="C120" s="316">
        <v>206730055.06</v>
      </c>
      <c r="D120" s="316">
        <v>0</v>
      </c>
      <c r="E120" s="316">
        <v>0</v>
      </c>
      <c r="F120" s="316">
        <v>206730055.06</v>
      </c>
      <c r="G120" s="316">
        <v>0</v>
      </c>
      <c r="H120" s="316">
        <v>206730055.06</v>
      </c>
    </row>
    <row r="121" spans="1:8">
      <c r="A121" s="144" t="s">
        <v>370</v>
      </c>
      <c r="B121" s="315" t="s">
        <v>371</v>
      </c>
      <c r="C121" s="316">
        <v>0</v>
      </c>
      <c r="D121" s="316">
        <v>0</v>
      </c>
      <c r="E121" s="316">
        <v>141000</v>
      </c>
      <c r="F121" s="316">
        <v>141000</v>
      </c>
      <c r="G121" s="316">
        <v>141000</v>
      </c>
      <c r="H121" s="316">
        <v>0</v>
      </c>
    </row>
    <row r="122" spans="1:8">
      <c r="A122" s="144" t="s">
        <v>372</v>
      </c>
      <c r="B122" s="315" t="s">
        <v>373</v>
      </c>
      <c r="C122" s="316">
        <v>0</v>
      </c>
      <c r="D122" s="316">
        <v>65381800</v>
      </c>
      <c r="E122" s="316">
        <v>65381800</v>
      </c>
      <c r="F122" s="316">
        <v>0</v>
      </c>
      <c r="G122" s="316">
        <v>0</v>
      </c>
      <c r="H122" s="316">
        <v>0</v>
      </c>
    </row>
    <row r="123" spans="1:8">
      <c r="A123" s="144" t="s">
        <v>376</v>
      </c>
      <c r="B123" s="315" t="s">
        <v>377</v>
      </c>
      <c r="C123" s="316">
        <v>0</v>
      </c>
      <c r="D123" s="316">
        <v>10992960</v>
      </c>
      <c r="E123" s="316">
        <v>10992960</v>
      </c>
      <c r="F123" s="316">
        <v>0</v>
      </c>
      <c r="G123" s="316">
        <v>0</v>
      </c>
      <c r="H123" s="316">
        <v>0</v>
      </c>
    </row>
    <row r="124" spans="1:8">
      <c r="A124" s="144" t="s">
        <v>378</v>
      </c>
      <c r="B124" s="315" t="s">
        <v>379</v>
      </c>
      <c r="C124" s="316">
        <v>0</v>
      </c>
      <c r="D124" s="316">
        <v>0</v>
      </c>
      <c r="E124" s="316">
        <v>0</v>
      </c>
      <c r="F124" s="316">
        <v>0</v>
      </c>
      <c r="G124" s="316"/>
      <c r="H124" s="316"/>
    </row>
    <row r="125" spans="1:8">
      <c r="A125" s="144" t="s">
        <v>380</v>
      </c>
      <c r="B125" s="315" t="s">
        <v>328</v>
      </c>
      <c r="C125" s="316">
        <v>0</v>
      </c>
      <c r="D125" s="316">
        <v>0</v>
      </c>
      <c r="E125" s="316">
        <v>0</v>
      </c>
      <c r="F125" s="316">
        <v>0</v>
      </c>
      <c r="G125" s="316"/>
      <c r="H125" s="316"/>
    </row>
    <row r="126" spans="1:8">
      <c r="A126" s="144" t="s">
        <v>381</v>
      </c>
      <c r="B126" s="315" t="s">
        <v>330</v>
      </c>
      <c r="C126" s="316">
        <v>173552</v>
      </c>
      <c r="D126" s="316">
        <v>101824145.26000001</v>
      </c>
      <c r="E126" s="316">
        <v>101650593.26000001</v>
      </c>
      <c r="F126" s="316">
        <v>0</v>
      </c>
      <c r="G126" s="316">
        <v>0</v>
      </c>
      <c r="H126" s="316">
        <v>0</v>
      </c>
    </row>
    <row r="127" spans="1:8">
      <c r="A127" s="144" t="s">
        <v>382</v>
      </c>
      <c r="B127" s="315" t="s">
        <v>383</v>
      </c>
      <c r="C127" s="316">
        <v>0</v>
      </c>
      <c r="D127" s="316">
        <v>0</v>
      </c>
      <c r="E127" s="316">
        <v>0</v>
      </c>
      <c r="F127" s="316">
        <v>0</v>
      </c>
      <c r="G127" s="316"/>
      <c r="H127" s="316"/>
    </row>
    <row r="128" spans="1:8">
      <c r="A128" s="144" t="s">
        <v>384</v>
      </c>
      <c r="B128" s="315" t="s">
        <v>385</v>
      </c>
      <c r="C128" s="316">
        <v>0</v>
      </c>
      <c r="D128" s="316">
        <v>32137797</v>
      </c>
      <c r="E128" s="316">
        <v>32137797</v>
      </c>
      <c r="F128" s="316">
        <v>0</v>
      </c>
      <c r="G128" s="316">
        <v>0</v>
      </c>
      <c r="H128" s="316">
        <v>0</v>
      </c>
    </row>
    <row r="129" spans="1:8">
      <c r="A129" s="144" t="s">
        <v>386</v>
      </c>
      <c r="B129" s="315" t="s">
        <v>387</v>
      </c>
      <c r="C129" s="316">
        <v>0</v>
      </c>
      <c r="D129" s="316">
        <v>0</v>
      </c>
      <c r="E129" s="316">
        <v>0</v>
      </c>
      <c r="F129" s="316">
        <v>0</v>
      </c>
      <c r="G129" s="316"/>
      <c r="H129" s="316"/>
    </row>
    <row r="130" spans="1:8">
      <c r="A130" s="78" t="s">
        <v>41</v>
      </c>
      <c r="B130" s="126" t="s">
        <v>42</v>
      </c>
      <c r="C130" s="131">
        <v>1334328946.9100001</v>
      </c>
      <c r="D130" s="131">
        <v>2568889946</v>
      </c>
      <c r="E130" s="131">
        <v>2894121170.8600001</v>
      </c>
      <c r="F130" s="131">
        <v>1659560171.77</v>
      </c>
      <c r="G130" s="131">
        <v>1659560171.77</v>
      </c>
      <c r="H130" s="131">
        <v>0</v>
      </c>
    </row>
    <row r="131" spans="1:8">
      <c r="A131" s="141" t="s">
        <v>44</v>
      </c>
      <c r="B131" s="129" t="s">
        <v>45</v>
      </c>
      <c r="C131" s="132">
        <v>1334328946.9100001</v>
      </c>
      <c r="D131" s="132">
        <v>2568889946</v>
      </c>
      <c r="E131" s="132">
        <v>2894121170.8600001</v>
      </c>
      <c r="F131" s="132">
        <v>1659560171.77</v>
      </c>
      <c r="G131" s="132">
        <v>1659560171.77</v>
      </c>
      <c r="H131" s="132">
        <v>0</v>
      </c>
    </row>
    <row r="132" spans="1:8">
      <c r="A132" s="144" t="s">
        <v>388</v>
      </c>
      <c r="B132" s="315" t="s">
        <v>389</v>
      </c>
      <c r="C132" s="316">
        <v>0</v>
      </c>
      <c r="D132" s="316">
        <v>1198350839.79</v>
      </c>
      <c r="E132" s="316">
        <v>1198350839.79</v>
      </c>
      <c r="F132" s="316">
        <v>0</v>
      </c>
      <c r="G132" s="316">
        <v>0</v>
      </c>
      <c r="H132" s="316">
        <v>0</v>
      </c>
    </row>
    <row r="133" spans="1:8">
      <c r="A133" s="144" t="s">
        <v>390</v>
      </c>
      <c r="B133" s="315" t="s">
        <v>391</v>
      </c>
      <c r="C133" s="316">
        <v>67031118.600000001</v>
      </c>
      <c r="D133" s="316">
        <v>192688795</v>
      </c>
      <c r="E133" s="316">
        <v>218384197.19</v>
      </c>
      <c r="F133" s="316">
        <v>92726520.790000007</v>
      </c>
      <c r="G133" s="316">
        <v>92726520.790000007</v>
      </c>
      <c r="H133" s="316">
        <v>0</v>
      </c>
    </row>
    <row r="134" spans="1:8">
      <c r="A134" s="144" t="s">
        <v>392</v>
      </c>
      <c r="B134" s="315" t="s">
        <v>393</v>
      </c>
      <c r="C134" s="316">
        <v>427507898.49000001</v>
      </c>
      <c r="D134" s="316">
        <v>238983977</v>
      </c>
      <c r="E134" s="316">
        <v>247511859.09999999</v>
      </c>
      <c r="F134" s="316">
        <v>436035780.58999997</v>
      </c>
      <c r="G134" s="316">
        <v>436035780.58999997</v>
      </c>
      <c r="H134" s="316">
        <v>0</v>
      </c>
    </row>
    <row r="135" spans="1:8">
      <c r="A135" s="144" t="s">
        <v>394</v>
      </c>
      <c r="B135" s="315" t="s">
        <v>395</v>
      </c>
      <c r="C135" s="316">
        <v>375466822.38999999</v>
      </c>
      <c r="D135" s="316">
        <v>161305257</v>
      </c>
      <c r="E135" s="316">
        <v>153442033.47999999</v>
      </c>
      <c r="F135" s="316">
        <v>367603598.87</v>
      </c>
      <c r="G135" s="316">
        <v>367603598.87</v>
      </c>
      <c r="H135" s="316">
        <v>0</v>
      </c>
    </row>
    <row r="136" spans="1:8">
      <c r="A136" s="144" t="s">
        <v>396</v>
      </c>
      <c r="B136" s="315" t="s">
        <v>397</v>
      </c>
      <c r="C136" s="316">
        <v>190159162.34999999</v>
      </c>
      <c r="D136" s="316">
        <v>11224646</v>
      </c>
      <c r="E136" s="316">
        <v>108066424.65000001</v>
      </c>
      <c r="F136" s="316">
        <v>287000941</v>
      </c>
      <c r="G136" s="316">
        <v>287000941</v>
      </c>
      <c r="H136" s="316">
        <v>0</v>
      </c>
    </row>
    <row r="137" spans="1:8">
      <c r="A137" s="144" t="s">
        <v>398</v>
      </c>
      <c r="B137" s="315" t="s">
        <v>399</v>
      </c>
      <c r="C137" s="316">
        <v>144497831.99000001</v>
      </c>
      <c r="D137" s="316">
        <v>9483291</v>
      </c>
      <c r="E137" s="316">
        <v>188861671.08000001</v>
      </c>
      <c r="F137" s="316">
        <v>323876212.06999999</v>
      </c>
      <c r="G137" s="316">
        <v>323876212.06999999</v>
      </c>
      <c r="H137" s="316">
        <v>0</v>
      </c>
    </row>
    <row r="138" spans="1:8">
      <c r="A138" s="144" t="s">
        <v>400</v>
      </c>
      <c r="B138" s="315" t="s">
        <v>294</v>
      </c>
      <c r="C138" s="316">
        <v>0</v>
      </c>
      <c r="D138" s="316">
        <v>18272040.489999998</v>
      </c>
      <c r="E138" s="316">
        <v>18272040.489999998</v>
      </c>
      <c r="F138" s="316">
        <v>0</v>
      </c>
      <c r="G138" s="316">
        <v>0</v>
      </c>
      <c r="H138" s="316">
        <v>0</v>
      </c>
    </row>
    <row r="139" spans="1:8">
      <c r="A139" s="144" t="s">
        <v>401</v>
      </c>
      <c r="B139" s="315" t="s">
        <v>402</v>
      </c>
      <c r="C139" s="316">
        <v>129666113.09</v>
      </c>
      <c r="D139" s="316">
        <v>63837155</v>
      </c>
      <c r="E139" s="316">
        <v>86488160.359999999</v>
      </c>
      <c r="F139" s="316">
        <v>152317118.44999999</v>
      </c>
      <c r="G139" s="316">
        <v>152317118.44999999</v>
      </c>
      <c r="H139" s="316">
        <v>0</v>
      </c>
    </row>
    <row r="140" spans="1:8">
      <c r="A140" s="144" t="s">
        <v>404</v>
      </c>
      <c r="B140" s="315" t="s">
        <v>405</v>
      </c>
      <c r="C140" s="316">
        <v>0</v>
      </c>
      <c r="D140" s="316">
        <v>243596809.12</v>
      </c>
      <c r="E140" s="316">
        <v>243596809.12</v>
      </c>
      <c r="F140" s="316">
        <v>0</v>
      </c>
      <c r="G140" s="316"/>
      <c r="H140" s="316"/>
    </row>
    <row r="141" spans="1:8">
      <c r="A141" s="144" t="s">
        <v>406</v>
      </c>
      <c r="B141" s="315" t="s">
        <v>407</v>
      </c>
      <c r="C141" s="316">
        <v>0</v>
      </c>
      <c r="D141" s="316">
        <v>9079600</v>
      </c>
      <c r="E141" s="316">
        <v>9079600</v>
      </c>
      <c r="F141" s="316">
        <v>0</v>
      </c>
      <c r="G141" s="316"/>
      <c r="H141" s="316"/>
    </row>
    <row r="142" spans="1:8">
      <c r="A142" s="144" t="s">
        <v>408</v>
      </c>
      <c r="B142" s="315" t="s">
        <v>409</v>
      </c>
      <c r="C142" s="316">
        <v>0</v>
      </c>
      <c r="D142" s="316">
        <v>0</v>
      </c>
      <c r="E142" s="316">
        <v>0</v>
      </c>
      <c r="F142" s="316">
        <v>0</v>
      </c>
      <c r="G142" s="316"/>
      <c r="H142" s="316"/>
    </row>
    <row r="143" spans="1:8">
      <c r="A143" s="144" t="s">
        <v>410</v>
      </c>
      <c r="B143" s="315" t="s">
        <v>411</v>
      </c>
      <c r="C143" s="316">
        <v>0</v>
      </c>
      <c r="D143" s="316">
        <v>202718800</v>
      </c>
      <c r="E143" s="316">
        <v>202718800</v>
      </c>
      <c r="F143" s="316">
        <v>0</v>
      </c>
      <c r="G143" s="316"/>
      <c r="H143" s="316"/>
    </row>
    <row r="144" spans="1:8">
      <c r="A144" s="144" t="s">
        <v>412</v>
      </c>
      <c r="B144" s="315" t="s">
        <v>413</v>
      </c>
      <c r="C144" s="316">
        <v>0</v>
      </c>
      <c r="D144" s="316">
        <v>143439000</v>
      </c>
      <c r="E144" s="316">
        <v>143439000</v>
      </c>
      <c r="F144" s="316">
        <v>0</v>
      </c>
      <c r="G144" s="316"/>
      <c r="H144" s="316"/>
    </row>
    <row r="145" spans="1:8">
      <c r="A145" s="144" t="s">
        <v>414</v>
      </c>
      <c r="B145" s="315" t="s">
        <v>415</v>
      </c>
      <c r="C145" s="316">
        <v>0</v>
      </c>
      <c r="D145" s="316">
        <v>74708800</v>
      </c>
      <c r="E145" s="316">
        <v>74708800</v>
      </c>
      <c r="F145" s="316">
        <v>0</v>
      </c>
      <c r="G145" s="316"/>
      <c r="H145" s="316"/>
    </row>
    <row r="146" spans="1:8">
      <c r="A146" s="144" t="s">
        <v>416</v>
      </c>
      <c r="B146" s="315" t="s">
        <v>417</v>
      </c>
      <c r="C146" s="316">
        <v>0</v>
      </c>
      <c r="D146" s="316">
        <v>1200935.6000000001</v>
      </c>
      <c r="E146" s="316">
        <v>1200935.6000000001</v>
      </c>
      <c r="F146" s="316">
        <v>0</v>
      </c>
      <c r="G146" s="316"/>
      <c r="H146" s="316"/>
    </row>
    <row r="147" spans="1:8">
      <c r="A147" s="308" t="s">
        <v>62</v>
      </c>
      <c r="B147" s="308" t="s">
        <v>68</v>
      </c>
      <c r="C147" s="309">
        <v>10187309026</v>
      </c>
      <c r="D147" s="309">
        <v>72443436</v>
      </c>
      <c r="E147" s="309">
        <v>955141799</v>
      </c>
      <c r="F147" s="309">
        <v>11070007389</v>
      </c>
      <c r="G147" s="310">
        <v>0</v>
      </c>
      <c r="H147" s="310">
        <v>11070007389</v>
      </c>
    </row>
    <row r="148" spans="1:8">
      <c r="A148" s="311" t="s">
        <v>69</v>
      </c>
      <c r="B148" s="311" t="s">
        <v>70</v>
      </c>
      <c r="C148" s="312">
        <v>10187309026</v>
      </c>
      <c r="D148" s="312">
        <v>72443436</v>
      </c>
      <c r="E148" s="312">
        <v>955141799</v>
      </c>
      <c r="F148" s="312">
        <v>11070007389</v>
      </c>
      <c r="G148" s="313">
        <v>0</v>
      </c>
      <c r="H148" s="313">
        <v>11070007389</v>
      </c>
    </row>
    <row r="149" spans="1:8">
      <c r="A149" s="120" t="s">
        <v>418</v>
      </c>
      <c r="B149" s="120" t="s">
        <v>419</v>
      </c>
      <c r="C149" s="122">
        <v>10187309026</v>
      </c>
      <c r="D149" s="122">
        <v>72443436</v>
      </c>
      <c r="E149" s="122">
        <v>955141799</v>
      </c>
      <c r="F149" s="122">
        <v>11070007389</v>
      </c>
      <c r="G149" s="318">
        <v>0</v>
      </c>
      <c r="H149" s="318">
        <v>11070007389</v>
      </c>
    </row>
    <row r="150" spans="1:8">
      <c r="A150" s="308" t="s">
        <v>48</v>
      </c>
      <c r="B150" s="308" t="s">
        <v>49</v>
      </c>
      <c r="C150" s="309">
        <v>9085002569.6299992</v>
      </c>
      <c r="D150" s="309">
        <v>89702891</v>
      </c>
      <c r="E150" s="309">
        <v>201121172</v>
      </c>
      <c r="F150" s="309">
        <v>9196420850.6299992</v>
      </c>
      <c r="G150" s="310">
        <v>9196420850.6299992</v>
      </c>
      <c r="H150" s="310">
        <v>0</v>
      </c>
    </row>
    <row r="151" spans="1:8">
      <c r="A151" s="311" t="s">
        <v>52</v>
      </c>
      <c r="B151" s="311" t="s">
        <v>53</v>
      </c>
      <c r="C151" s="312">
        <v>9085002569.6299992</v>
      </c>
      <c r="D151" s="312">
        <v>89702891</v>
      </c>
      <c r="E151" s="312">
        <v>201121172</v>
      </c>
      <c r="F151" s="312">
        <v>9196420850.6299992</v>
      </c>
      <c r="G151" s="313">
        <v>9196420850.6299992</v>
      </c>
      <c r="H151" s="313">
        <v>0</v>
      </c>
    </row>
    <row r="152" spans="1:8">
      <c r="A152" s="120" t="s">
        <v>420</v>
      </c>
      <c r="B152" s="120" t="s">
        <v>227</v>
      </c>
      <c r="C152" s="122">
        <v>9085002569.6299992</v>
      </c>
      <c r="D152" s="122">
        <v>89702891</v>
      </c>
      <c r="E152" s="122">
        <v>201121172</v>
      </c>
      <c r="F152" s="122">
        <v>9196420850.6299992</v>
      </c>
      <c r="G152" s="318">
        <v>9196420850.6299992</v>
      </c>
      <c r="H152" s="318">
        <v>0</v>
      </c>
    </row>
    <row r="153" spans="1:8">
      <c r="A153" s="138" t="s">
        <v>421</v>
      </c>
      <c r="B153" s="125" t="s">
        <v>78</v>
      </c>
      <c r="C153" s="130">
        <v>3819272261.6300001</v>
      </c>
      <c r="D153" s="130">
        <v>0</v>
      </c>
      <c r="E153" s="130">
        <v>0</v>
      </c>
      <c r="F153" s="130">
        <v>3819272261.6300001</v>
      </c>
      <c r="G153" s="130"/>
      <c r="H153" s="130">
        <v>3819272261.6300001</v>
      </c>
    </row>
    <row r="154" spans="1:8">
      <c r="A154" s="308" t="s">
        <v>81</v>
      </c>
      <c r="B154" s="308" t="s">
        <v>82</v>
      </c>
      <c r="C154" s="309">
        <v>3819272261.6300001</v>
      </c>
      <c r="D154" s="309">
        <v>0</v>
      </c>
      <c r="E154" s="309">
        <v>0</v>
      </c>
      <c r="F154" s="309">
        <v>3819272261.6300001</v>
      </c>
      <c r="G154" s="310"/>
      <c r="H154" s="310">
        <v>3819272261.6300001</v>
      </c>
    </row>
    <row r="155" spans="1:8">
      <c r="A155" s="311" t="s">
        <v>85</v>
      </c>
      <c r="B155" s="311" t="s">
        <v>86</v>
      </c>
      <c r="C155" s="312">
        <v>12771061542.1</v>
      </c>
      <c r="D155" s="312">
        <v>0</v>
      </c>
      <c r="E155" s="312">
        <v>0</v>
      </c>
      <c r="F155" s="312">
        <v>12771061542.1</v>
      </c>
      <c r="G155" s="313"/>
      <c r="H155" s="313">
        <v>12771061542.1</v>
      </c>
    </row>
    <row r="156" spans="1:8">
      <c r="A156" s="120" t="s">
        <v>422</v>
      </c>
      <c r="B156" s="120" t="s">
        <v>423</v>
      </c>
      <c r="C156" s="122">
        <v>12771061542.1</v>
      </c>
      <c r="D156" s="122">
        <v>0</v>
      </c>
      <c r="E156" s="122">
        <v>0</v>
      </c>
      <c r="F156" s="122">
        <v>12771061542.1</v>
      </c>
      <c r="G156" s="318"/>
      <c r="H156" s="318">
        <v>12771061542.1</v>
      </c>
    </row>
    <row r="157" spans="1:8">
      <c r="A157" s="311" t="s">
        <v>89</v>
      </c>
      <c r="B157" s="311" t="s">
        <v>424</v>
      </c>
      <c r="C157" s="312">
        <v>-8951789280.4699993</v>
      </c>
      <c r="D157" s="312">
        <v>0</v>
      </c>
      <c r="E157" s="312">
        <v>0</v>
      </c>
      <c r="F157" s="312">
        <v>-8951789280.4699993</v>
      </c>
      <c r="G157" s="313"/>
      <c r="H157" s="313">
        <v>-8951789280.4699993</v>
      </c>
    </row>
    <row r="158" spans="1:8">
      <c r="A158" s="120" t="s">
        <v>425</v>
      </c>
      <c r="B158" s="120" t="s">
        <v>426</v>
      </c>
      <c r="C158" s="122">
        <v>3905839153.2199998</v>
      </c>
      <c r="D158" s="122">
        <v>0</v>
      </c>
      <c r="E158" s="122">
        <v>0</v>
      </c>
      <c r="F158" s="122">
        <v>3905839153.2199998</v>
      </c>
      <c r="G158" s="318"/>
      <c r="H158" s="318">
        <v>3905839153.2199998</v>
      </c>
    </row>
    <row r="159" spans="1:8">
      <c r="A159" s="120" t="s">
        <v>427</v>
      </c>
      <c r="B159" s="120" t="s">
        <v>428</v>
      </c>
      <c r="C159" s="122">
        <v>-12857628433.690001</v>
      </c>
      <c r="D159" s="122">
        <v>0</v>
      </c>
      <c r="E159" s="122">
        <v>0</v>
      </c>
      <c r="F159" s="122">
        <v>-12857628433.690001</v>
      </c>
      <c r="G159" s="318"/>
      <c r="H159" s="318">
        <v>-12857628433.690001</v>
      </c>
    </row>
    <row r="160" spans="1:8">
      <c r="A160" s="311" t="s">
        <v>96</v>
      </c>
      <c r="B160" s="311" t="s">
        <v>93</v>
      </c>
      <c r="C160" s="312">
        <v>0</v>
      </c>
      <c r="D160" s="312">
        <v>0</v>
      </c>
      <c r="E160" s="312">
        <v>0</v>
      </c>
      <c r="F160" s="312">
        <v>0</v>
      </c>
      <c r="G160" s="313"/>
      <c r="H160" s="313">
        <v>0</v>
      </c>
    </row>
    <row r="161" spans="1:8">
      <c r="A161" s="120" t="s">
        <v>429</v>
      </c>
      <c r="B161" s="120" t="s">
        <v>430</v>
      </c>
      <c r="C161" s="122">
        <v>0</v>
      </c>
      <c r="D161" s="122">
        <v>0</v>
      </c>
      <c r="E161" s="122">
        <v>0</v>
      </c>
      <c r="F161" s="122">
        <v>0</v>
      </c>
      <c r="G161" s="318"/>
      <c r="H161" s="318">
        <v>0</v>
      </c>
    </row>
    <row r="162" spans="1:8">
      <c r="A162" s="120" t="s">
        <v>563</v>
      </c>
      <c r="B162" s="120" t="s">
        <v>564</v>
      </c>
      <c r="C162" s="122">
        <v>0</v>
      </c>
      <c r="D162" s="122">
        <v>0</v>
      </c>
      <c r="E162" s="122">
        <v>0</v>
      </c>
      <c r="F162" s="122">
        <v>0</v>
      </c>
      <c r="G162" s="318"/>
      <c r="H162" s="318">
        <v>0</v>
      </c>
    </row>
    <row r="163" spans="1:8" ht="25.5">
      <c r="A163" s="311" t="s">
        <v>431</v>
      </c>
      <c r="B163" s="311" t="s">
        <v>97</v>
      </c>
      <c r="C163" s="312">
        <v>0</v>
      </c>
      <c r="D163" s="312">
        <v>0</v>
      </c>
      <c r="E163" s="312">
        <v>0</v>
      </c>
      <c r="F163" s="312">
        <v>0</v>
      </c>
      <c r="G163" s="313"/>
      <c r="H163" s="313">
        <v>0</v>
      </c>
    </row>
    <row r="164" spans="1:8">
      <c r="A164" s="120" t="s">
        <v>432</v>
      </c>
      <c r="B164" s="120" t="s">
        <v>433</v>
      </c>
      <c r="C164" s="122">
        <v>0</v>
      </c>
      <c r="D164" s="122">
        <v>0</v>
      </c>
      <c r="E164" s="122">
        <v>0</v>
      </c>
      <c r="F164" s="122">
        <v>0</v>
      </c>
      <c r="G164" s="318"/>
      <c r="H164" s="318">
        <v>0</v>
      </c>
    </row>
    <row r="165" spans="1:8">
      <c r="A165" s="120" t="s">
        <v>434</v>
      </c>
      <c r="B165" s="120" t="s">
        <v>435</v>
      </c>
      <c r="C165" s="122">
        <v>0</v>
      </c>
      <c r="D165" s="122">
        <v>0</v>
      </c>
      <c r="E165" s="122">
        <v>0</v>
      </c>
      <c r="F165" s="122">
        <v>0</v>
      </c>
      <c r="G165" s="318"/>
      <c r="H165" s="318">
        <v>0</v>
      </c>
    </row>
    <row r="166" spans="1:8">
      <c r="A166" s="120" t="s">
        <v>436</v>
      </c>
      <c r="B166" s="120" t="s">
        <v>437</v>
      </c>
      <c r="C166" s="122">
        <v>0</v>
      </c>
      <c r="D166" s="122">
        <v>0</v>
      </c>
      <c r="E166" s="122">
        <v>0</v>
      </c>
      <c r="F166" s="122">
        <v>0</v>
      </c>
      <c r="G166" s="318"/>
      <c r="H166" s="318">
        <v>0</v>
      </c>
    </row>
    <row r="167" spans="1:8">
      <c r="A167" s="120" t="s">
        <v>438</v>
      </c>
      <c r="B167" s="120" t="s">
        <v>439</v>
      </c>
      <c r="C167" s="122">
        <v>0</v>
      </c>
      <c r="D167" s="122">
        <v>0</v>
      </c>
      <c r="E167" s="122">
        <v>0</v>
      </c>
      <c r="F167" s="122">
        <v>0</v>
      </c>
      <c r="G167" s="318"/>
      <c r="H167" s="318">
        <v>0</v>
      </c>
    </row>
    <row r="168" spans="1:8">
      <c r="A168" s="120" t="s">
        <v>440</v>
      </c>
      <c r="B168" s="120" t="s">
        <v>441</v>
      </c>
      <c r="C168" s="122">
        <v>0</v>
      </c>
      <c r="D168" s="122">
        <v>0</v>
      </c>
      <c r="E168" s="122">
        <v>0</v>
      </c>
      <c r="F168" s="122">
        <v>0</v>
      </c>
      <c r="G168" s="318"/>
      <c r="H168" s="318">
        <v>0</v>
      </c>
    </row>
    <row r="169" spans="1:8">
      <c r="A169" s="138" t="s">
        <v>154</v>
      </c>
      <c r="B169" s="125" t="s">
        <v>442</v>
      </c>
      <c r="C169" s="130">
        <v>5438419120</v>
      </c>
      <c r="D169" s="130">
        <v>917212106.91999996</v>
      </c>
      <c r="E169" s="130">
        <v>2073307460.28</v>
      </c>
      <c r="F169" s="130">
        <v>6594514473.3599997</v>
      </c>
      <c r="G169" s="130"/>
      <c r="H169" s="130">
        <v>6594514473.3599997</v>
      </c>
    </row>
    <row r="170" spans="1:8">
      <c r="A170" s="308" t="s">
        <v>156</v>
      </c>
      <c r="B170" s="308" t="s">
        <v>157</v>
      </c>
      <c r="C170" s="309">
        <v>3711095765</v>
      </c>
      <c r="D170" s="309">
        <v>317212106.92000002</v>
      </c>
      <c r="E170" s="309">
        <v>550371672.91999996</v>
      </c>
      <c r="F170" s="309">
        <v>3944255331</v>
      </c>
      <c r="G170" s="310"/>
      <c r="H170" s="310">
        <v>3944255331</v>
      </c>
    </row>
    <row r="171" spans="1:8" ht="25.5">
      <c r="A171" s="311" t="s">
        <v>158</v>
      </c>
      <c r="B171" s="311" t="s">
        <v>855</v>
      </c>
      <c r="C171" s="312">
        <v>3711095765</v>
      </c>
      <c r="D171" s="312">
        <v>317212106.92000002</v>
      </c>
      <c r="E171" s="312">
        <v>550371672.91999996</v>
      </c>
      <c r="F171" s="312">
        <v>3944255331</v>
      </c>
      <c r="G171" s="313"/>
      <c r="H171" s="313">
        <v>3944255331</v>
      </c>
    </row>
    <row r="172" spans="1:8">
      <c r="A172" s="120" t="s">
        <v>443</v>
      </c>
      <c r="B172" s="120" t="s">
        <v>227</v>
      </c>
      <c r="C172" s="122">
        <v>3711095765</v>
      </c>
      <c r="D172" s="122">
        <v>317212106.92000002</v>
      </c>
      <c r="E172" s="122">
        <v>550371672.91999996</v>
      </c>
      <c r="F172" s="122">
        <v>3944255331</v>
      </c>
      <c r="G172" s="318"/>
      <c r="H172" s="318">
        <v>3944255331</v>
      </c>
    </row>
    <row r="173" spans="1:8">
      <c r="A173" s="311" t="s">
        <v>160</v>
      </c>
      <c r="B173" s="311" t="s">
        <v>161</v>
      </c>
      <c r="C173" s="312">
        <v>0</v>
      </c>
      <c r="D173" s="312">
        <v>0</v>
      </c>
      <c r="E173" s="312">
        <v>0</v>
      </c>
      <c r="F173" s="312">
        <v>0</v>
      </c>
      <c r="G173" s="313"/>
      <c r="H173" s="313">
        <v>0</v>
      </c>
    </row>
    <row r="174" spans="1:8">
      <c r="A174" s="120" t="s">
        <v>444</v>
      </c>
      <c r="B174" s="120" t="s">
        <v>235</v>
      </c>
      <c r="C174" s="122">
        <v>0</v>
      </c>
      <c r="D174" s="122">
        <v>0</v>
      </c>
      <c r="E174" s="122">
        <v>0</v>
      </c>
      <c r="F174" s="122">
        <v>0</v>
      </c>
      <c r="G174" s="318"/>
      <c r="H174" s="318">
        <v>0</v>
      </c>
    </row>
    <row r="175" spans="1:8">
      <c r="A175" s="308" t="s">
        <v>558</v>
      </c>
      <c r="B175" s="308" t="s">
        <v>559</v>
      </c>
      <c r="C175" s="309">
        <v>0</v>
      </c>
      <c r="D175" s="309">
        <v>600000000</v>
      </c>
      <c r="E175" s="309">
        <v>600000000</v>
      </c>
      <c r="F175" s="309">
        <v>0</v>
      </c>
      <c r="G175" s="310"/>
      <c r="H175" s="310">
        <v>0</v>
      </c>
    </row>
    <row r="176" spans="1:8">
      <c r="A176" s="311" t="s">
        <v>569</v>
      </c>
      <c r="B176" s="311" t="s">
        <v>570</v>
      </c>
      <c r="C176" s="312">
        <v>0</v>
      </c>
      <c r="D176" s="312">
        <v>600000000</v>
      </c>
      <c r="E176" s="312">
        <v>600000000</v>
      </c>
      <c r="F176" s="312">
        <v>0</v>
      </c>
      <c r="G176" s="313"/>
      <c r="H176" s="313">
        <v>0</v>
      </c>
    </row>
    <row r="177" spans="1:8">
      <c r="A177" s="120" t="s">
        <v>571</v>
      </c>
      <c r="B177" s="120" t="s">
        <v>572</v>
      </c>
      <c r="C177" s="122">
        <v>0</v>
      </c>
      <c r="D177" s="122">
        <v>600000000</v>
      </c>
      <c r="E177" s="122">
        <v>600000000</v>
      </c>
      <c r="F177" s="122">
        <v>0</v>
      </c>
      <c r="G177" s="318"/>
      <c r="H177" s="318">
        <v>0</v>
      </c>
    </row>
    <row r="178" spans="1:8">
      <c r="A178" s="308" t="s">
        <v>162</v>
      </c>
      <c r="B178" s="308" t="s">
        <v>163</v>
      </c>
      <c r="C178" s="309">
        <v>1727323355</v>
      </c>
      <c r="D178" s="309">
        <v>0</v>
      </c>
      <c r="E178" s="309">
        <v>922935787.36000001</v>
      </c>
      <c r="F178" s="309">
        <v>2650259142.3600001</v>
      </c>
      <c r="G178" s="310"/>
      <c r="H178" s="310">
        <v>2650259142.3600001</v>
      </c>
    </row>
    <row r="179" spans="1:8">
      <c r="A179" s="311" t="s">
        <v>164</v>
      </c>
      <c r="B179" s="311" t="s">
        <v>165</v>
      </c>
      <c r="C179" s="312">
        <v>224783735</v>
      </c>
      <c r="D179" s="312">
        <v>0</v>
      </c>
      <c r="E179" s="312">
        <v>844749039.08000004</v>
      </c>
      <c r="F179" s="312">
        <v>1069532774.08</v>
      </c>
      <c r="G179" s="313"/>
      <c r="H179" s="313">
        <v>1069532774.08</v>
      </c>
    </row>
    <row r="180" spans="1:8" ht="25.5">
      <c r="A180" s="120" t="s">
        <v>445</v>
      </c>
      <c r="B180" s="120" t="s">
        <v>446</v>
      </c>
      <c r="C180" s="122">
        <v>167859654</v>
      </c>
      <c r="D180" s="122">
        <v>0</v>
      </c>
      <c r="E180" s="122">
        <v>376707829</v>
      </c>
      <c r="F180" s="122">
        <v>544567483</v>
      </c>
      <c r="G180" s="318"/>
      <c r="H180" s="318">
        <v>544567483</v>
      </c>
    </row>
    <row r="181" spans="1:8">
      <c r="A181" s="120" t="s">
        <v>447</v>
      </c>
      <c r="B181" s="120" t="s">
        <v>448</v>
      </c>
      <c r="C181" s="122">
        <v>56924081</v>
      </c>
      <c r="D181" s="122">
        <v>0</v>
      </c>
      <c r="E181" s="122">
        <v>468041210.07999998</v>
      </c>
      <c r="F181" s="122">
        <v>524965291.07999998</v>
      </c>
      <c r="G181" s="318"/>
      <c r="H181" s="318">
        <v>524965291.07999998</v>
      </c>
    </row>
    <row r="182" spans="1:8">
      <c r="A182" s="311" t="s">
        <v>166</v>
      </c>
      <c r="B182" s="311" t="s">
        <v>167</v>
      </c>
      <c r="C182" s="312">
        <v>4867</v>
      </c>
      <c r="D182" s="312">
        <v>0</v>
      </c>
      <c r="E182" s="312">
        <v>3067399.28</v>
      </c>
      <c r="F182" s="312">
        <v>3072266.28</v>
      </c>
      <c r="G182" s="313"/>
      <c r="H182" s="313">
        <v>3072266.28</v>
      </c>
    </row>
    <row r="183" spans="1:8">
      <c r="A183" s="120" t="s">
        <v>451</v>
      </c>
      <c r="B183" s="120" t="s">
        <v>452</v>
      </c>
      <c r="C183" s="122">
        <v>4867</v>
      </c>
      <c r="D183" s="122">
        <v>0</v>
      </c>
      <c r="E183" s="122">
        <v>3067399.28</v>
      </c>
      <c r="F183" s="122">
        <v>3072266.28</v>
      </c>
      <c r="G183" s="318"/>
      <c r="H183" s="318">
        <v>3072266.28</v>
      </c>
    </row>
    <row r="184" spans="1:8">
      <c r="A184" s="311" t="s">
        <v>168</v>
      </c>
      <c r="B184" s="311" t="s">
        <v>573</v>
      </c>
      <c r="C184" s="312">
        <v>155165</v>
      </c>
      <c r="D184" s="312">
        <v>0</v>
      </c>
      <c r="E184" s="312">
        <v>4114748</v>
      </c>
      <c r="F184" s="312">
        <v>4269913</v>
      </c>
      <c r="G184" s="313"/>
      <c r="H184" s="313">
        <v>4269913</v>
      </c>
    </row>
    <row r="185" spans="1:8">
      <c r="A185" s="120" t="s">
        <v>454</v>
      </c>
      <c r="B185" s="120" t="s">
        <v>433</v>
      </c>
      <c r="C185" s="122">
        <v>155165</v>
      </c>
      <c r="D185" s="122">
        <v>0</v>
      </c>
      <c r="E185" s="122">
        <v>4114748</v>
      </c>
      <c r="F185" s="122">
        <v>4269913</v>
      </c>
      <c r="G185" s="318"/>
      <c r="H185" s="318">
        <v>4269913</v>
      </c>
    </row>
    <row r="186" spans="1:8">
      <c r="A186" s="311" t="s">
        <v>574</v>
      </c>
      <c r="B186" s="311" t="s">
        <v>575</v>
      </c>
      <c r="C186" s="312">
        <v>1502379588</v>
      </c>
      <c r="D186" s="312">
        <v>0</v>
      </c>
      <c r="E186" s="312">
        <v>71004601</v>
      </c>
      <c r="F186" s="312">
        <v>1573384189</v>
      </c>
      <c r="G186" s="313"/>
      <c r="H186" s="313">
        <v>1573384189</v>
      </c>
    </row>
    <row r="187" spans="1:8">
      <c r="A187" s="120" t="s">
        <v>576</v>
      </c>
      <c r="B187" s="120" t="s">
        <v>577</v>
      </c>
      <c r="C187" s="122">
        <v>1502379588</v>
      </c>
      <c r="D187" s="122">
        <v>0</v>
      </c>
      <c r="E187" s="122">
        <v>71004601</v>
      </c>
      <c r="F187" s="122">
        <v>1573384189</v>
      </c>
      <c r="G187" s="318"/>
      <c r="H187" s="318">
        <v>1573384189</v>
      </c>
    </row>
    <row r="188" spans="1:8">
      <c r="A188" s="138" t="s">
        <v>170</v>
      </c>
      <c r="B188" s="125" t="s">
        <v>171</v>
      </c>
      <c r="C188" s="130">
        <v>4301761857.9700003</v>
      </c>
      <c r="D188" s="130">
        <v>7390286587.6599998</v>
      </c>
      <c r="E188" s="130">
        <v>49548219</v>
      </c>
      <c r="F188" s="130">
        <v>11642500226.629999</v>
      </c>
      <c r="G188" s="130"/>
      <c r="H188" s="130">
        <v>11642500226.629999</v>
      </c>
    </row>
    <row r="189" spans="1:8">
      <c r="A189" s="308" t="s">
        <v>172</v>
      </c>
      <c r="B189" s="308" t="s">
        <v>173</v>
      </c>
      <c r="C189" s="309">
        <v>4125953083.5999999</v>
      </c>
      <c r="D189" s="309">
        <v>6337234287.7799997</v>
      </c>
      <c r="E189" s="309">
        <v>44095784</v>
      </c>
      <c r="F189" s="309">
        <v>10419091587.379999</v>
      </c>
      <c r="G189" s="310"/>
      <c r="H189" s="310">
        <v>10419091587.379999</v>
      </c>
    </row>
    <row r="190" spans="1:8">
      <c r="A190" s="311" t="s">
        <v>174</v>
      </c>
      <c r="B190" s="311" t="s">
        <v>175</v>
      </c>
      <c r="C190" s="312">
        <v>1648967789.3699999</v>
      </c>
      <c r="D190" s="312">
        <v>2032105678.2</v>
      </c>
      <c r="E190" s="312">
        <v>0</v>
      </c>
      <c r="F190" s="312">
        <v>3681073467.5700002</v>
      </c>
      <c r="G190" s="313"/>
      <c r="H190" s="313">
        <v>3681073467.5700002</v>
      </c>
    </row>
    <row r="191" spans="1:8">
      <c r="A191" s="120" t="s">
        <v>455</v>
      </c>
      <c r="B191" s="120" t="s">
        <v>456</v>
      </c>
      <c r="C191" s="122">
        <v>1217219248</v>
      </c>
      <c r="D191" s="122">
        <v>1506799605</v>
      </c>
      <c r="E191" s="122">
        <v>0</v>
      </c>
      <c r="F191" s="122">
        <v>2724018853</v>
      </c>
      <c r="G191" s="318"/>
      <c r="H191" s="318">
        <v>2724018853</v>
      </c>
    </row>
    <row r="192" spans="1:8">
      <c r="A192" s="120" t="s">
        <v>457</v>
      </c>
      <c r="B192" s="120" t="s">
        <v>458</v>
      </c>
      <c r="C192" s="122">
        <v>5732241</v>
      </c>
      <c r="D192" s="122">
        <v>7976916</v>
      </c>
      <c r="E192" s="122">
        <v>0</v>
      </c>
      <c r="F192" s="122">
        <v>13709157</v>
      </c>
      <c r="G192" s="318"/>
      <c r="H192" s="318">
        <v>13709157</v>
      </c>
    </row>
    <row r="193" spans="1:8">
      <c r="A193" s="120" t="s">
        <v>459</v>
      </c>
      <c r="B193" s="120" t="s">
        <v>460</v>
      </c>
      <c r="C193" s="122">
        <v>113488006</v>
      </c>
      <c r="D193" s="122">
        <v>119142455</v>
      </c>
      <c r="E193" s="122">
        <v>0</v>
      </c>
      <c r="F193" s="122">
        <v>232630461</v>
      </c>
      <c r="G193" s="318"/>
      <c r="H193" s="318">
        <v>232630461</v>
      </c>
    </row>
    <row r="194" spans="1:8">
      <c r="A194" s="120" t="s">
        <v>461</v>
      </c>
      <c r="B194" s="120" t="s">
        <v>462</v>
      </c>
      <c r="C194" s="122">
        <v>265038330</v>
      </c>
      <c r="D194" s="122">
        <v>321766526</v>
      </c>
      <c r="E194" s="122">
        <v>0</v>
      </c>
      <c r="F194" s="122">
        <v>586804856</v>
      </c>
      <c r="G194" s="318"/>
      <c r="H194" s="318">
        <v>586804856</v>
      </c>
    </row>
    <row r="195" spans="1:8">
      <c r="A195" s="120" t="s">
        <v>463</v>
      </c>
      <c r="B195" s="120" t="s">
        <v>402</v>
      </c>
      <c r="C195" s="122">
        <v>42035189.369999997</v>
      </c>
      <c r="D195" s="122">
        <v>71009679.200000003</v>
      </c>
      <c r="E195" s="122">
        <v>0</v>
      </c>
      <c r="F195" s="122">
        <v>113044868.56999999</v>
      </c>
      <c r="G195" s="318"/>
      <c r="H195" s="318">
        <v>113044868.56999999</v>
      </c>
    </row>
    <row r="196" spans="1:8">
      <c r="A196" s="120" t="s">
        <v>464</v>
      </c>
      <c r="B196" s="120" t="s">
        <v>465</v>
      </c>
      <c r="C196" s="122">
        <v>3594826</v>
      </c>
      <c r="D196" s="122">
        <v>3229251</v>
      </c>
      <c r="E196" s="122">
        <v>0</v>
      </c>
      <c r="F196" s="122">
        <v>6824077</v>
      </c>
      <c r="G196" s="318"/>
      <c r="H196" s="318">
        <v>6824077</v>
      </c>
    </row>
    <row r="197" spans="1:8">
      <c r="A197" s="120" t="s">
        <v>466</v>
      </c>
      <c r="B197" s="120" t="s">
        <v>467</v>
      </c>
      <c r="C197" s="122">
        <v>1859949</v>
      </c>
      <c r="D197" s="122">
        <v>2181246</v>
      </c>
      <c r="E197" s="122">
        <v>0</v>
      </c>
      <c r="F197" s="122">
        <v>4041195</v>
      </c>
      <c r="G197" s="318"/>
      <c r="H197" s="318">
        <v>4041195</v>
      </c>
    </row>
    <row r="198" spans="1:8">
      <c r="A198" s="311" t="s">
        <v>176</v>
      </c>
      <c r="B198" s="311" t="s">
        <v>177</v>
      </c>
      <c r="C198" s="312">
        <v>411000200</v>
      </c>
      <c r="D198" s="312">
        <v>429717600</v>
      </c>
      <c r="E198" s="312">
        <v>0</v>
      </c>
      <c r="F198" s="312">
        <v>840717800</v>
      </c>
      <c r="G198" s="313"/>
      <c r="H198" s="313">
        <v>840717800</v>
      </c>
    </row>
    <row r="199" spans="1:8">
      <c r="A199" s="120" t="s">
        <v>468</v>
      </c>
      <c r="B199" s="120" t="s">
        <v>415</v>
      </c>
      <c r="C199" s="122">
        <v>66329000</v>
      </c>
      <c r="D199" s="122">
        <v>74708800</v>
      </c>
      <c r="E199" s="122">
        <v>0</v>
      </c>
      <c r="F199" s="122">
        <v>141037800</v>
      </c>
      <c r="G199" s="318"/>
      <c r="H199" s="318">
        <v>141037800</v>
      </c>
    </row>
    <row r="200" spans="1:8">
      <c r="A200" s="120" t="s">
        <v>469</v>
      </c>
      <c r="B200" s="120" t="s">
        <v>470</v>
      </c>
      <c r="C200" s="122">
        <v>139185600</v>
      </c>
      <c r="D200" s="122">
        <v>143439000</v>
      </c>
      <c r="E200" s="122">
        <v>0</v>
      </c>
      <c r="F200" s="122">
        <v>282624600</v>
      </c>
      <c r="G200" s="318"/>
      <c r="H200" s="318">
        <v>282624600</v>
      </c>
    </row>
    <row r="201" spans="1:8">
      <c r="A201" s="120" t="s">
        <v>471</v>
      </c>
      <c r="B201" s="120" t="s">
        <v>472</v>
      </c>
      <c r="C201" s="122">
        <v>9326500</v>
      </c>
      <c r="D201" s="122">
        <v>9079600</v>
      </c>
      <c r="E201" s="122">
        <v>0</v>
      </c>
      <c r="F201" s="122">
        <v>18406100</v>
      </c>
      <c r="G201" s="318"/>
      <c r="H201" s="318">
        <v>18406100</v>
      </c>
    </row>
    <row r="202" spans="1:8" ht="25.5">
      <c r="A202" s="120" t="s">
        <v>473</v>
      </c>
      <c r="B202" s="120" t="s">
        <v>474</v>
      </c>
      <c r="C202" s="122">
        <v>196159100</v>
      </c>
      <c r="D202" s="122">
        <v>202490200</v>
      </c>
      <c r="E202" s="122">
        <v>0</v>
      </c>
      <c r="F202" s="122">
        <v>398649300</v>
      </c>
      <c r="G202" s="318"/>
      <c r="H202" s="318">
        <v>398649300</v>
      </c>
    </row>
    <row r="203" spans="1:8">
      <c r="A203" s="311" t="s">
        <v>178</v>
      </c>
      <c r="B203" s="311" t="s">
        <v>179</v>
      </c>
      <c r="C203" s="312">
        <v>82938500</v>
      </c>
      <c r="D203" s="312">
        <v>93420100</v>
      </c>
      <c r="E203" s="312">
        <v>0</v>
      </c>
      <c r="F203" s="312">
        <v>176358600</v>
      </c>
      <c r="G203" s="313"/>
      <c r="H203" s="313">
        <v>176358600</v>
      </c>
    </row>
    <row r="204" spans="1:8">
      <c r="A204" s="120" t="s">
        <v>475</v>
      </c>
      <c r="B204" s="120" t="s">
        <v>374</v>
      </c>
      <c r="C204" s="122">
        <v>49745300</v>
      </c>
      <c r="D204" s="122">
        <v>56031900</v>
      </c>
      <c r="E204" s="122">
        <v>0</v>
      </c>
      <c r="F204" s="122">
        <v>105777200</v>
      </c>
      <c r="G204" s="318"/>
      <c r="H204" s="318">
        <v>105777200</v>
      </c>
    </row>
    <row r="205" spans="1:8">
      <c r="A205" s="120" t="s">
        <v>476</v>
      </c>
      <c r="B205" s="120" t="s">
        <v>375</v>
      </c>
      <c r="C205" s="122">
        <v>8300900</v>
      </c>
      <c r="D205" s="122">
        <v>9349900</v>
      </c>
      <c r="E205" s="122">
        <v>0</v>
      </c>
      <c r="F205" s="122">
        <v>17650800</v>
      </c>
      <c r="G205" s="318"/>
      <c r="H205" s="318">
        <v>17650800</v>
      </c>
    </row>
    <row r="206" spans="1:8">
      <c r="A206" s="120" t="s">
        <v>477</v>
      </c>
      <c r="B206" s="120" t="s">
        <v>367</v>
      </c>
      <c r="C206" s="122">
        <v>8300900</v>
      </c>
      <c r="D206" s="122">
        <v>9349900</v>
      </c>
      <c r="E206" s="122">
        <v>0</v>
      </c>
      <c r="F206" s="122">
        <v>17650800</v>
      </c>
      <c r="G206" s="318"/>
      <c r="H206" s="318">
        <v>17650800</v>
      </c>
    </row>
    <row r="207" spans="1:8" ht="25.5">
      <c r="A207" s="120" t="s">
        <v>478</v>
      </c>
      <c r="B207" s="120" t="s">
        <v>366</v>
      </c>
      <c r="C207" s="122">
        <v>16591400</v>
      </c>
      <c r="D207" s="122">
        <v>18688400</v>
      </c>
      <c r="E207" s="122">
        <v>0</v>
      </c>
      <c r="F207" s="122">
        <v>35279800</v>
      </c>
      <c r="G207" s="318"/>
      <c r="H207" s="318">
        <v>35279800</v>
      </c>
    </row>
    <row r="208" spans="1:8">
      <c r="A208" s="311" t="s">
        <v>180</v>
      </c>
      <c r="B208" s="311" t="s">
        <v>181</v>
      </c>
      <c r="C208" s="312">
        <v>471665969.69</v>
      </c>
      <c r="D208" s="312">
        <v>931744666.65999997</v>
      </c>
      <c r="E208" s="312">
        <v>0</v>
      </c>
      <c r="F208" s="312">
        <v>1403410636.3499999</v>
      </c>
      <c r="G208" s="313"/>
      <c r="H208" s="313">
        <v>1403410636.3499999</v>
      </c>
    </row>
    <row r="209" spans="1:8">
      <c r="A209" s="120" t="s">
        <v>479</v>
      </c>
      <c r="B209" s="120" t="s">
        <v>393</v>
      </c>
      <c r="C209" s="122">
        <v>80311350.810000002</v>
      </c>
      <c r="D209" s="122">
        <v>247511859.09999999</v>
      </c>
      <c r="E209" s="122">
        <v>0</v>
      </c>
      <c r="F209" s="122">
        <v>327823209.91000003</v>
      </c>
      <c r="G209" s="318"/>
      <c r="H209" s="318">
        <v>327823209.91000003</v>
      </c>
    </row>
    <row r="210" spans="1:8">
      <c r="A210" s="120" t="s">
        <v>480</v>
      </c>
      <c r="B210" s="120" t="s">
        <v>391</v>
      </c>
      <c r="C210" s="122">
        <v>110260635.16</v>
      </c>
      <c r="D210" s="122">
        <v>218384197.19</v>
      </c>
      <c r="E210" s="122">
        <v>0</v>
      </c>
      <c r="F210" s="122">
        <v>328644832.35000002</v>
      </c>
      <c r="G210" s="318"/>
      <c r="H210" s="318">
        <v>328644832.35000002</v>
      </c>
    </row>
    <row r="211" spans="1:8">
      <c r="A211" s="120" t="s">
        <v>481</v>
      </c>
      <c r="B211" s="120" t="s">
        <v>395</v>
      </c>
      <c r="C211" s="122">
        <v>60647137.299999997</v>
      </c>
      <c r="D211" s="122">
        <v>153442033.47999999</v>
      </c>
      <c r="E211" s="122">
        <v>0</v>
      </c>
      <c r="F211" s="122">
        <v>214089170.78</v>
      </c>
      <c r="G211" s="318"/>
      <c r="H211" s="318">
        <v>214089170.78</v>
      </c>
    </row>
    <row r="212" spans="1:8">
      <c r="A212" s="120" t="s">
        <v>482</v>
      </c>
      <c r="B212" s="120" t="s">
        <v>399</v>
      </c>
      <c r="C212" s="122">
        <v>147345025.99000001</v>
      </c>
      <c r="D212" s="122">
        <v>188861671.08000001</v>
      </c>
      <c r="E212" s="122">
        <v>0</v>
      </c>
      <c r="F212" s="122">
        <v>336206697.06999999</v>
      </c>
      <c r="G212" s="318"/>
      <c r="H212" s="318">
        <v>336206697.06999999</v>
      </c>
    </row>
    <row r="213" spans="1:8">
      <c r="A213" s="120" t="s">
        <v>483</v>
      </c>
      <c r="B213" s="120" t="s">
        <v>397</v>
      </c>
      <c r="C213" s="122">
        <v>67864729.060000002</v>
      </c>
      <c r="D213" s="122">
        <v>108066424.65000001</v>
      </c>
      <c r="E213" s="122">
        <v>0</v>
      </c>
      <c r="F213" s="122">
        <v>175931153.71000001</v>
      </c>
      <c r="G213" s="318"/>
      <c r="H213" s="318">
        <v>175931153.71000001</v>
      </c>
    </row>
    <row r="214" spans="1:8">
      <c r="A214" s="120" t="s">
        <v>484</v>
      </c>
      <c r="B214" s="120" t="s">
        <v>403</v>
      </c>
      <c r="C214" s="122">
        <v>5237091.37</v>
      </c>
      <c r="D214" s="122">
        <v>15478481.16</v>
      </c>
      <c r="E214" s="122">
        <v>0</v>
      </c>
      <c r="F214" s="122">
        <v>20715572.530000001</v>
      </c>
      <c r="G214" s="318"/>
      <c r="H214" s="318">
        <v>20715572.530000001</v>
      </c>
    </row>
    <row r="215" spans="1:8">
      <c r="A215" s="311" t="s">
        <v>182</v>
      </c>
      <c r="B215" s="311" t="s">
        <v>183</v>
      </c>
      <c r="C215" s="312">
        <v>0</v>
      </c>
      <c r="D215" s="312">
        <v>10109216</v>
      </c>
      <c r="E215" s="312">
        <v>0</v>
      </c>
      <c r="F215" s="312">
        <v>10109216</v>
      </c>
      <c r="G215" s="313"/>
      <c r="H215" s="313">
        <v>10109216</v>
      </c>
    </row>
    <row r="216" spans="1:8">
      <c r="A216" s="120" t="s">
        <v>849</v>
      </c>
      <c r="B216" s="120" t="s">
        <v>409</v>
      </c>
      <c r="C216" s="122">
        <v>0</v>
      </c>
      <c r="D216" s="122">
        <v>6019216</v>
      </c>
      <c r="E216" s="122">
        <v>0</v>
      </c>
      <c r="F216" s="122">
        <v>6019216</v>
      </c>
      <c r="G216" s="318"/>
      <c r="H216" s="318">
        <v>6019216</v>
      </c>
    </row>
    <row r="217" spans="1:8">
      <c r="A217" s="120" t="s">
        <v>850</v>
      </c>
      <c r="B217" s="120" t="s">
        <v>856</v>
      </c>
      <c r="C217" s="122">
        <v>0</v>
      </c>
      <c r="D217" s="122">
        <v>4090000</v>
      </c>
      <c r="E217" s="122">
        <v>0</v>
      </c>
      <c r="F217" s="122">
        <v>4090000</v>
      </c>
      <c r="G217" s="318"/>
      <c r="H217" s="318">
        <v>4090000</v>
      </c>
    </row>
    <row r="218" spans="1:8">
      <c r="A218" s="311" t="s">
        <v>184</v>
      </c>
      <c r="B218" s="311" t="s">
        <v>185</v>
      </c>
      <c r="C218" s="312">
        <v>1511380624.54</v>
      </c>
      <c r="D218" s="312">
        <v>2792748026.9200001</v>
      </c>
      <c r="E218" s="312">
        <v>44095784</v>
      </c>
      <c r="F218" s="312">
        <v>4260032867.46</v>
      </c>
      <c r="G218" s="313"/>
      <c r="H218" s="313">
        <v>4260032867.46</v>
      </c>
    </row>
    <row r="219" spans="1:8">
      <c r="A219" s="120" t="s">
        <v>549</v>
      </c>
      <c r="B219" s="120" t="s">
        <v>550</v>
      </c>
      <c r="C219" s="122">
        <v>794700.01</v>
      </c>
      <c r="D219" s="122">
        <v>700000</v>
      </c>
      <c r="E219" s="122">
        <v>0</v>
      </c>
      <c r="F219" s="122">
        <v>1494700.01</v>
      </c>
      <c r="G219" s="318"/>
      <c r="H219" s="318">
        <v>1494700.01</v>
      </c>
    </row>
    <row r="220" spans="1:8">
      <c r="A220" s="120" t="s">
        <v>485</v>
      </c>
      <c r="B220" s="120" t="s">
        <v>486</v>
      </c>
      <c r="C220" s="122">
        <v>0</v>
      </c>
      <c r="D220" s="122">
        <v>26086850</v>
      </c>
      <c r="E220" s="122">
        <v>0</v>
      </c>
      <c r="F220" s="122">
        <v>26086850</v>
      </c>
      <c r="G220" s="318"/>
      <c r="H220" s="318">
        <v>26086850</v>
      </c>
    </row>
    <row r="221" spans="1:8">
      <c r="A221" s="120" t="s">
        <v>578</v>
      </c>
      <c r="B221" s="120" t="s">
        <v>579</v>
      </c>
      <c r="C221" s="122">
        <v>65000.18</v>
      </c>
      <c r="D221" s="122">
        <v>1900000</v>
      </c>
      <c r="E221" s="122">
        <v>0</v>
      </c>
      <c r="F221" s="122">
        <v>1965000.18</v>
      </c>
      <c r="G221" s="318"/>
      <c r="H221" s="318">
        <v>1965000.18</v>
      </c>
    </row>
    <row r="222" spans="1:8">
      <c r="A222" s="120" t="s">
        <v>487</v>
      </c>
      <c r="B222" s="120" t="s">
        <v>377</v>
      </c>
      <c r="C222" s="122">
        <v>27418298.760000002</v>
      </c>
      <c r="D222" s="122">
        <v>35450286.920000002</v>
      </c>
      <c r="E222" s="122">
        <v>5595100</v>
      </c>
      <c r="F222" s="122">
        <v>57273485.68</v>
      </c>
      <c r="G222" s="318"/>
      <c r="H222" s="318">
        <v>57273485.68</v>
      </c>
    </row>
    <row r="223" spans="1:8">
      <c r="A223" s="120" t="s">
        <v>488</v>
      </c>
      <c r="B223" s="120" t="s">
        <v>385</v>
      </c>
      <c r="C223" s="122">
        <v>0</v>
      </c>
      <c r="D223" s="122">
        <v>32137797</v>
      </c>
      <c r="E223" s="122">
        <v>32137797</v>
      </c>
      <c r="F223" s="122">
        <v>0</v>
      </c>
      <c r="G223" s="318"/>
      <c r="H223" s="318">
        <v>0</v>
      </c>
    </row>
    <row r="224" spans="1:8">
      <c r="A224" s="120" t="s">
        <v>489</v>
      </c>
      <c r="B224" s="120" t="s">
        <v>360</v>
      </c>
      <c r="C224" s="122">
        <v>7052459</v>
      </c>
      <c r="D224" s="122">
        <v>83282982</v>
      </c>
      <c r="E224" s="122">
        <v>362887</v>
      </c>
      <c r="F224" s="122">
        <v>89972554</v>
      </c>
      <c r="G224" s="318"/>
      <c r="H224" s="318">
        <v>89972554</v>
      </c>
    </row>
    <row r="225" spans="1:8" ht="25.5">
      <c r="A225" s="120" t="s">
        <v>490</v>
      </c>
      <c r="B225" s="120" t="s">
        <v>280</v>
      </c>
      <c r="C225" s="122">
        <v>153571600.25999999</v>
      </c>
      <c r="D225" s="122">
        <v>158512555.25999999</v>
      </c>
      <c r="E225" s="122">
        <v>0</v>
      </c>
      <c r="F225" s="122">
        <v>312084155.51999998</v>
      </c>
      <c r="G225" s="318"/>
      <c r="H225" s="318">
        <v>312084155.51999998</v>
      </c>
    </row>
    <row r="226" spans="1:8">
      <c r="A226" s="120" t="s">
        <v>491</v>
      </c>
      <c r="B226" s="120" t="s">
        <v>492</v>
      </c>
      <c r="C226" s="122">
        <v>10173157</v>
      </c>
      <c r="D226" s="122">
        <v>7317503</v>
      </c>
      <c r="E226" s="122">
        <v>0</v>
      </c>
      <c r="F226" s="122">
        <v>17490660</v>
      </c>
      <c r="G226" s="318"/>
      <c r="H226" s="318">
        <v>17490660</v>
      </c>
    </row>
    <row r="227" spans="1:8">
      <c r="A227" s="120" t="s">
        <v>493</v>
      </c>
      <c r="B227" s="120" t="s">
        <v>494</v>
      </c>
      <c r="C227" s="122">
        <v>44112944.729999997</v>
      </c>
      <c r="D227" s="122">
        <v>46119744.729999997</v>
      </c>
      <c r="E227" s="122">
        <v>0</v>
      </c>
      <c r="F227" s="122">
        <v>90232689.459999993</v>
      </c>
      <c r="G227" s="318"/>
      <c r="H227" s="318">
        <v>90232689.459999993</v>
      </c>
    </row>
    <row r="228" spans="1:8">
      <c r="A228" s="120" t="s">
        <v>495</v>
      </c>
      <c r="B228" s="120" t="s">
        <v>240</v>
      </c>
      <c r="C228" s="122">
        <v>2516278.9300000002</v>
      </c>
      <c r="D228" s="122">
        <v>4422814.38</v>
      </c>
      <c r="E228" s="122">
        <v>0</v>
      </c>
      <c r="F228" s="122">
        <v>6939093.3099999996</v>
      </c>
      <c r="G228" s="318"/>
      <c r="H228" s="318">
        <v>6939093.3099999996</v>
      </c>
    </row>
    <row r="229" spans="1:8" ht="25.5">
      <c r="A229" s="120" t="s">
        <v>496</v>
      </c>
      <c r="B229" s="120" t="s">
        <v>497</v>
      </c>
      <c r="C229" s="122">
        <v>781060</v>
      </c>
      <c r="D229" s="122">
        <v>33656398.340000004</v>
      </c>
      <c r="E229" s="122">
        <v>0</v>
      </c>
      <c r="F229" s="122">
        <v>34437458.340000004</v>
      </c>
      <c r="G229" s="318"/>
      <c r="H229" s="318">
        <v>34437458.340000004</v>
      </c>
    </row>
    <row r="230" spans="1:8">
      <c r="A230" s="120" t="s">
        <v>498</v>
      </c>
      <c r="B230" s="120" t="s">
        <v>499</v>
      </c>
      <c r="C230" s="122">
        <v>1142995</v>
      </c>
      <c r="D230" s="122">
        <v>0</v>
      </c>
      <c r="E230" s="122">
        <v>0</v>
      </c>
      <c r="F230" s="122">
        <v>1142995</v>
      </c>
      <c r="G230" s="318"/>
      <c r="H230" s="318">
        <v>1142995</v>
      </c>
    </row>
    <row r="231" spans="1:8">
      <c r="A231" s="120" t="s">
        <v>851</v>
      </c>
      <c r="B231" s="120" t="s">
        <v>294</v>
      </c>
      <c r="C231" s="122">
        <v>0</v>
      </c>
      <c r="D231" s="122">
        <v>38429455</v>
      </c>
      <c r="E231" s="122">
        <v>0</v>
      </c>
      <c r="F231" s="122">
        <v>38429455</v>
      </c>
      <c r="G231" s="318"/>
      <c r="H231" s="318">
        <v>38429455</v>
      </c>
    </row>
    <row r="232" spans="1:8">
      <c r="A232" s="120" t="s">
        <v>500</v>
      </c>
      <c r="B232" s="120" t="s">
        <v>501</v>
      </c>
      <c r="C232" s="122">
        <v>642600</v>
      </c>
      <c r="D232" s="122">
        <v>1927800</v>
      </c>
      <c r="E232" s="122">
        <v>0</v>
      </c>
      <c r="F232" s="122">
        <v>2570400</v>
      </c>
      <c r="G232" s="318"/>
      <c r="H232" s="318">
        <v>2570400</v>
      </c>
    </row>
    <row r="233" spans="1:8">
      <c r="A233" s="120" t="s">
        <v>502</v>
      </c>
      <c r="B233" s="120" t="s">
        <v>379</v>
      </c>
      <c r="C233" s="122">
        <v>0</v>
      </c>
      <c r="D233" s="122">
        <v>5158755</v>
      </c>
      <c r="E233" s="122">
        <v>0</v>
      </c>
      <c r="F233" s="122">
        <v>5158755</v>
      </c>
      <c r="G233" s="318"/>
      <c r="H233" s="318">
        <v>5158755</v>
      </c>
    </row>
    <row r="234" spans="1:8">
      <c r="A234" s="120" t="s">
        <v>503</v>
      </c>
      <c r="B234" s="120" t="s">
        <v>328</v>
      </c>
      <c r="C234" s="122">
        <v>1187182487</v>
      </c>
      <c r="D234" s="122">
        <v>2201507375.29</v>
      </c>
      <c r="E234" s="122">
        <v>6000000</v>
      </c>
      <c r="F234" s="122">
        <v>3382689862.29</v>
      </c>
      <c r="G234" s="318"/>
      <c r="H234" s="318">
        <v>3382689862.29</v>
      </c>
    </row>
    <row r="235" spans="1:8">
      <c r="A235" s="120" t="s">
        <v>504</v>
      </c>
      <c r="B235" s="120" t="s">
        <v>330</v>
      </c>
      <c r="C235" s="122">
        <v>75927043.670000002</v>
      </c>
      <c r="D235" s="122">
        <v>113353208</v>
      </c>
      <c r="E235" s="122">
        <v>0</v>
      </c>
      <c r="F235" s="122">
        <v>189280251.66999999</v>
      </c>
      <c r="G235" s="318"/>
      <c r="H235" s="318">
        <v>189280251.66999999</v>
      </c>
    </row>
    <row r="236" spans="1:8" ht="25.5">
      <c r="A236" s="120" t="s">
        <v>551</v>
      </c>
      <c r="B236" s="120" t="s">
        <v>552</v>
      </c>
      <c r="C236" s="122">
        <v>0</v>
      </c>
      <c r="D236" s="122">
        <v>2784502</v>
      </c>
      <c r="E236" s="122">
        <v>0</v>
      </c>
      <c r="F236" s="122">
        <v>2784502</v>
      </c>
      <c r="G236" s="318"/>
      <c r="H236" s="318">
        <v>2784502</v>
      </c>
    </row>
    <row r="237" spans="1:8">
      <c r="A237" s="311" t="s">
        <v>186</v>
      </c>
      <c r="B237" s="311" t="s">
        <v>187</v>
      </c>
      <c r="C237" s="312">
        <v>0</v>
      </c>
      <c r="D237" s="312">
        <v>47389000</v>
      </c>
      <c r="E237" s="312">
        <v>0</v>
      </c>
      <c r="F237" s="312">
        <v>47389000</v>
      </c>
      <c r="G237" s="313"/>
      <c r="H237" s="313">
        <v>47389000</v>
      </c>
    </row>
    <row r="238" spans="1:8">
      <c r="A238" s="120" t="s">
        <v>545</v>
      </c>
      <c r="B238" s="120" t="s">
        <v>349</v>
      </c>
      <c r="C238" s="122">
        <v>0</v>
      </c>
      <c r="D238" s="122">
        <v>47081000</v>
      </c>
      <c r="E238" s="122">
        <v>0</v>
      </c>
      <c r="F238" s="122">
        <v>47081000</v>
      </c>
      <c r="G238" s="318"/>
      <c r="H238" s="318">
        <v>47081000</v>
      </c>
    </row>
    <row r="239" spans="1:8">
      <c r="A239" s="120" t="s">
        <v>546</v>
      </c>
      <c r="B239" s="120" t="s">
        <v>353</v>
      </c>
      <c r="C239" s="122">
        <v>0</v>
      </c>
      <c r="D239" s="122">
        <v>308000</v>
      </c>
      <c r="E239" s="122">
        <v>0</v>
      </c>
      <c r="F239" s="122">
        <v>308000</v>
      </c>
      <c r="G239" s="318"/>
      <c r="H239" s="318">
        <v>308000</v>
      </c>
    </row>
    <row r="240" spans="1:8" ht="25.5">
      <c r="A240" s="308" t="s">
        <v>188</v>
      </c>
      <c r="B240" s="308" t="s">
        <v>189</v>
      </c>
      <c r="C240" s="309">
        <v>175808774.37</v>
      </c>
      <c r="D240" s="309">
        <v>1033000643.88</v>
      </c>
      <c r="E240" s="309">
        <v>1438835</v>
      </c>
      <c r="F240" s="309">
        <v>1207370583.25</v>
      </c>
      <c r="G240" s="310"/>
      <c r="H240" s="310">
        <v>1207370583.25</v>
      </c>
    </row>
    <row r="241" spans="1:8" ht="25.5">
      <c r="A241" s="311" t="s">
        <v>191</v>
      </c>
      <c r="B241" s="311" t="s">
        <v>192</v>
      </c>
      <c r="C241" s="312">
        <v>77858836.370000005</v>
      </c>
      <c r="D241" s="312">
        <v>77858844.879999995</v>
      </c>
      <c r="E241" s="312">
        <v>0</v>
      </c>
      <c r="F241" s="312">
        <v>155717681.25</v>
      </c>
      <c r="G241" s="313"/>
      <c r="H241" s="313">
        <v>155717681.25</v>
      </c>
    </row>
    <row r="242" spans="1:8">
      <c r="A242" s="120" t="s">
        <v>505</v>
      </c>
      <c r="B242" s="120" t="s">
        <v>244</v>
      </c>
      <c r="C242" s="122">
        <v>23156240.739999998</v>
      </c>
      <c r="D242" s="122">
        <v>23156248.440000001</v>
      </c>
      <c r="E242" s="122">
        <v>0</v>
      </c>
      <c r="F242" s="122">
        <v>46312489.18</v>
      </c>
      <c r="G242" s="318"/>
      <c r="H242" s="318">
        <v>46312489.18</v>
      </c>
    </row>
    <row r="243" spans="1:8">
      <c r="A243" s="120" t="s">
        <v>506</v>
      </c>
      <c r="B243" s="120" t="s">
        <v>246</v>
      </c>
      <c r="C243" s="122">
        <v>11614214.51</v>
      </c>
      <c r="D243" s="122">
        <v>11614222.550000001</v>
      </c>
      <c r="E243" s="122">
        <v>0</v>
      </c>
      <c r="F243" s="122">
        <v>23228437.059999999</v>
      </c>
      <c r="G243" s="318"/>
      <c r="H243" s="318">
        <v>23228437.059999999</v>
      </c>
    </row>
    <row r="244" spans="1:8">
      <c r="A244" s="120" t="s">
        <v>507</v>
      </c>
      <c r="B244" s="120" t="s">
        <v>250</v>
      </c>
      <c r="C244" s="122">
        <v>37036271.560000002</v>
      </c>
      <c r="D244" s="122">
        <v>37036274.530000001</v>
      </c>
      <c r="E244" s="122">
        <v>0</v>
      </c>
      <c r="F244" s="122">
        <v>74072546.090000004</v>
      </c>
      <c r="G244" s="318"/>
      <c r="H244" s="318">
        <v>74072546.090000004</v>
      </c>
    </row>
    <row r="245" spans="1:8">
      <c r="A245" s="120" t="s">
        <v>508</v>
      </c>
      <c r="B245" s="120" t="s">
        <v>273</v>
      </c>
      <c r="C245" s="122">
        <v>6052109.5599999996</v>
      </c>
      <c r="D245" s="122">
        <v>6052099.3600000003</v>
      </c>
      <c r="E245" s="122">
        <v>0</v>
      </c>
      <c r="F245" s="122">
        <v>12104208.92</v>
      </c>
      <c r="G245" s="318"/>
      <c r="H245" s="318">
        <v>12104208.92</v>
      </c>
    </row>
    <row r="246" spans="1:8">
      <c r="A246" s="311" t="s">
        <v>195</v>
      </c>
      <c r="B246" s="311" t="s">
        <v>196</v>
      </c>
      <c r="C246" s="312">
        <v>97949938</v>
      </c>
      <c r="D246" s="312">
        <v>955141799</v>
      </c>
      <c r="E246" s="312">
        <v>1438835</v>
      </c>
      <c r="F246" s="312">
        <v>1051652902</v>
      </c>
      <c r="G246" s="313"/>
      <c r="H246" s="313">
        <v>1051652902</v>
      </c>
    </row>
    <row r="247" spans="1:8">
      <c r="A247" s="120" t="s">
        <v>510</v>
      </c>
      <c r="B247" s="120" t="s">
        <v>419</v>
      </c>
      <c r="C247" s="122">
        <v>97949938</v>
      </c>
      <c r="D247" s="122">
        <v>955141799</v>
      </c>
      <c r="E247" s="122">
        <v>1438835</v>
      </c>
      <c r="F247" s="122">
        <v>1051652902</v>
      </c>
      <c r="G247" s="318"/>
      <c r="H247" s="318">
        <v>1051652902</v>
      </c>
    </row>
    <row r="248" spans="1:8">
      <c r="A248" s="308" t="s">
        <v>197</v>
      </c>
      <c r="B248" s="308" t="s">
        <v>199</v>
      </c>
      <c r="C248" s="309">
        <v>0</v>
      </c>
      <c r="D248" s="309">
        <v>20051656</v>
      </c>
      <c r="E248" s="309">
        <v>4013600</v>
      </c>
      <c r="F248" s="309">
        <v>16038056</v>
      </c>
      <c r="G248" s="310"/>
      <c r="H248" s="310">
        <v>16038056</v>
      </c>
    </row>
    <row r="249" spans="1:8">
      <c r="A249" s="311" t="s">
        <v>198</v>
      </c>
      <c r="B249" s="311" t="s">
        <v>165</v>
      </c>
      <c r="C249" s="312">
        <v>0</v>
      </c>
      <c r="D249" s="312">
        <v>19910656</v>
      </c>
      <c r="E249" s="312">
        <v>4013600</v>
      </c>
      <c r="F249" s="312">
        <v>15897056</v>
      </c>
      <c r="G249" s="313"/>
      <c r="H249" s="313">
        <v>15897056</v>
      </c>
    </row>
    <row r="250" spans="1:8">
      <c r="A250" s="120" t="s">
        <v>852</v>
      </c>
      <c r="B250" s="120" t="s">
        <v>857</v>
      </c>
      <c r="C250" s="122">
        <v>0</v>
      </c>
      <c r="D250" s="122">
        <v>4013600</v>
      </c>
      <c r="E250" s="122">
        <v>4013600</v>
      </c>
      <c r="F250" s="122">
        <v>0</v>
      </c>
      <c r="G250" s="318"/>
      <c r="H250" s="318">
        <v>0</v>
      </c>
    </row>
    <row r="251" spans="1:8" ht="25.5">
      <c r="A251" s="120" t="s">
        <v>853</v>
      </c>
      <c r="B251" s="120" t="s">
        <v>858</v>
      </c>
      <c r="C251" s="122">
        <v>0</v>
      </c>
      <c r="D251" s="122">
        <v>15897056</v>
      </c>
      <c r="E251" s="122">
        <v>0</v>
      </c>
      <c r="F251" s="122">
        <v>15897056</v>
      </c>
      <c r="G251" s="318"/>
      <c r="H251" s="318">
        <v>15897056</v>
      </c>
    </row>
    <row r="252" spans="1:8" ht="25.5">
      <c r="A252" s="311" t="s">
        <v>202</v>
      </c>
      <c r="B252" s="311" t="s">
        <v>513</v>
      </c>
      <c r="C252" s="312">
        <v>0</v>
      </c>
      <c r="D252" s="312">
        <v>141000</v>
      </c>
      <c r="E252" s="312">
        <v>0</v>
      </c>
      <c r="F252" s="312">
        <v>141000</v>
      </c>
      <c r="G252" s="313"/>
      <c r="H252" s="313">
        <v>141000</v>
      </c>
    </row>
    <row r="253" spans="1:8">
      <c r="A253" s="120" t="s">
        <v>514</v>
      </c>
      <c r="B253" s="120" t="s">
        <v>235</v>
      </c>
      <c r="C253" s="122">
        <v>0</v>
      </c>
      <c r="D253" s="122">
        <v>141000</v>
      </c>
      <c r="E253" s="122">
        <v>0</v>
      </c>
      <c r="F253" s="122">
        <v>141000</v>
      </c>
      <c r="G253" s="318"/>
      <c r="H253" s="318">
        <v>141000</v>
      </c>
    </row>
    <row r="254" spans="1:8">
      <c r="A254" s="138" t="s">
        <v>105</v>
      </c>
      <c r="B254" s="125" t="s">
        <v>106</v>
      </c>
      <c r="C254" s="130">
        <v>0</v>
      </c>
      <c r="D254" s="130">
        <v>750416627</v>
      </c>
      <c r="E254" s="130">
        <v>750416627</v>
      </c>
      <c r="F254" s="130">
        <v>0</v>
      </c>
      <c r="G254" s="130"/>
      <c r="H254" s="130">
        <v>0</v>
      </c>
    </row>
    <row r="255" spans="1:8">
      <c r="A255" s="308" t="s">
        <v>109</v>
      </c>
      <c r="B255" s="308" t="s">
        <v>110</v>
      </c>
      <c r="C255" s="309">
        <v>347088385</v>
      </c>
      <c r="D255" s="309">
        <v>0</v>
      </c>
      <c r="E255" s="309">
        <v>0</v>
      </c>
      <c r="F255" s="309">
        <v>347088385</v>
      </c>
      <c r="G255" s="310"/>
      <c r="H255" s="310">
        <v>347088385</v>
      </c>
    </row>
    <row r="256" spans="1:8">
      <c r="A256" s="311" t="s">
        <v>113</v>
      </c>
      <c r="B256" s="311" t="s">
        <v>114</v>
      </c>
      <c r="C256" s="312">
        <v>347088385</v>
      </c>
      <c r="D256" s="312">
        <v>0</v>
      </c>
      <c r="E256" s="312">
        <v>0</v>
      </c>
      <c r="F256" s="312">
        <v>347088385</v>
      </c>
      <c r="G256" s="313"/>
      <c r="H256" s="313">
        <v>347088385</v>
      </c>
    </row>
    <row r="257" spans="1:8">
      <c r="A257" s="120" t="s">
        <v>515</v>
      </c>
      <c r="B257" s="120" t="s">
        <v>516</v>
      </c>
      <c r="C257" s="122">
        <v>347088385</v>
      </c>
      <c r="D257" s="122">
        <v>0</v>
      </c>
      <c r="E257" s="122">
        <v>0</v>
      </c>
      <c r="F257" s="122">
        <v>347088385</v>
      </c>
      <c r="G257" s="318"/>
      <c r="H257" s="318">
        <v>347088385</v>
      </c>
    </row>
    <row r="258" spans="1:8">
      <c r="A258" s="120" t="s">
        <v>517</v>
      </c>
      <c r="B258" s="120" t="s">
        <v>518</v>
      </c>
      <c r="C258" s="122">
        <v>0</v>
      </c>
      <c r="D258" s="122">
        <v>0</v>
      </c>
      <c r="E258" s="122">
        <v>0</v>
      </c>
      <c r="F258" s="122">
        <v>0</v>
      </c>
      <c r="G258" s="318"/>
      <c r="H258" s="318">
        <v>0</v>
      </c>
    </row>
    <row r="259" spans="1:8">
      <c r="A259" s="308" t="s">
        <v>117</v>
      </c>
      <c r="B259" s="308" t="s">
        <v>118</v>
      </c>
      <c r="C259" s="309">
        <v>440104498.35000002</v>
      </c>
      <c r="D259" s="309">
        <v>508693710</v>
      </c>
      <c r="E259" s="309">
        <v>241722917</v>
      </c>
      <c r="F259" s="309">
        <v>707075291.35000002</v>
      </c>
      <c r="G259" s="310"/>
      <c r="H259" s="310">
        <v>707075291.35000002</v>
      </c>
    </row>
    <row r="260" spans="1:8">
      <c r="A260" s="311" t="s">
        <v>121</v>
      </c>
      <c r="B260" s="311" t="s">
        <v>122</v>
      </c>
      <c r="C260" s="312">
        <v>179141077</v>
      </c>
      <c r="D260" s="312">
        <v>0</v>
      </c>
      <c r="E260" s="312">
        <v>0</v>
      </c>
      <c r="F260" s="312">
        <v>179141077</v>
      </c>
      <c r="G260" s="313"/>
      <c r="H260" s="313">
        <v>179141077</v>
      </c>
    </row>
    <row r="261" spans="1:8">
      <c r="A261" s="120" t="s">
        <v>519</v>
      </c>
      <c r="B261" s="120" t="s">
        <v>435</v>
      </c>
      <c r="C261" s="122">
        <v>179141077</v>
      </c>
      <c r="D261" s="122">
        <v>0</v>
      </c>
      <c r="E261" s="122">
        <v>0</v>
      </c>
      <c r="F261" s="122">
        <v>179141077</v>
      </c>
      <c r="G261" s="318"/>
      <c r="H261" s="318">
        <v>179141077</v>
      </c>
    </row>
    <row r="262" spans="1:8">
      <c r="A262" s="311" t="s">
        <v>125</v>
      </c>
      <c r="B262" s="311" t="s">
        <v>126</v>
      </c>
      <c r="C262" s="312">
        <v>260963421.34999999</v>
      </c>
      <c r="D262" s="312">
        <v>508693710</v>
      </c>
      <c r="E262" s="312">
        <v>241722917</v>
      </c>
      <c r="F262" s="312">
        <v>527934214.35000002</v>
      </c>
      <c r="G262" s="313"/>
      <c r="H262" s="313">
        <v>527934214.35000002</v>
      </c>
    </row>
    <row r="263" spans="1:8">
      <c r="A263" s="120" t="s">
        <v>520</v>
      </c>
      <c r="B263" s="120" t="s">
        <v>521</v>
      </c>
      <c r="C263" s="122">
        <v>260963421.34999999</v>
      </c>
      <c r="D263" s="122">
        <v>508693710</v>
      </c>
      <c r="E263" s="122">
        <v>241722917</v>
      </c>
      <c r="F263" s="122">
        <v>527934214.35000002</v>
      </c>
      <c r="G263" s="318"/>
      <c r="H263" s="318">
        <v>527934214.35000002</v>
      </c>
    </row>
    <row r="264" spans="1:8">
      <c r="A264" s="308" t="s">
        <v>129</v>
      </c>
      <c r="B264" s="308" t="s">
        <v>130</v>
      </c>
      <c r="C264" s="309">
        <v>-787192883.35000002</v>
      </c>
      <c r="D264" s="309">
        <v>241722917</v>
      </c>
      <c r="E264" s="309">
        <v>508693710</v>
      </c>
      <c r="F264" s="309">
        <v>-1054163676.35</v>
      </c>
      <c r="G264" s="310"/>
      <c r="H264" s="310">
        <v>-1054163676.35</v>
      </c>
    </row>
    <row r="265" spans="1:8">
      <c r="A265" s="311" t="s">
        <v>133</v>
      </c>
      <c r="B265" s="311" t="s">
        <v>522</v>
      </c>
      <c r="C265" s="312">
        <v>-347088385</v>
      </c>
      <c r="D265" s="312">
        <v>0</v>
      </c>
      <c r="E265" s="312">
        <v>0</v>
      </c>
      <c r="F265" s="312">
        <v>-347088385</v>
      </c>
      <c r="G265" s="313"/>
      <c r="H265" s="313">
        <v>-347088385</v>
      </c>
    </row>
    <row r="266" spans="1:8">
      <c r="A266" s="120" t="s">
        <v>523</v>
      </c>
      <c r="B266" s="120" t="s">
        <v>524</v>
      </c>
      <c r="C266" s="122">
        <v>-347088385</v>
      </c>
      <c r="D266" s="122">
        <v>0</v>
      </c>
      <c r="E266" s="122">
        <v>0</v>
      </c>
      <c r="F266" s="122">
        <v>-347088385</v>
      </c>
      <c r="G266" s="318"/>
      <c r="H266" s="318">
        <v>-347088385</v>
      </c>
    </row>
    <row r="267" spans="1:8">
      <c r="A267" s="311" t="s">
        <v>137</v>
      </c>
      <c r="B267" s="311" t="s">
        <v>138</v>
      </c>
      <c r="C267" s="312">
        <v>-440104498.35000002</v>
      </c>
      <c r="D267" s="312">
        <v>241722917</v>
      </c>
      <c r="E267" s="312">
        <v>508693710</v>
      </c>
      <c r="F267" s="312">
        <v>-707075291.35000002</v>
      </c>
      <c r="G267" s="313"/>
      <c r="H267" s="313">
        <v>-707075291.35000002</v>
      </c>
    </row>
    <row r="268" spans="1:8">
      <c r="A268" s="120" t="s">
        <v>525</v>
      </c>
      <c r="B268" s="120" t="s">
        <v>526</v>
      </c>
      <c r="C268" s="122">
        <v>-179141077</v>
      </c>
      <c r="D268" s="122">
        <v>0</v>
      </c>
      <c r="E268" s="122">
        <v>0</v>
      </c>
      <c r="F268" s="122">
        <v>-179141077</v>
      </c>
      <c r="G268" s="318"/>
      <c r="H268" s="318">
        <v>-179141077</v>
      </c>
    </row>
    <row r="269" spans="1:8">
      <c r="A269" s="120" t="s">
        <v>527</v>
      </c>
      <c r="B269" s="120" t="s">
        <v>528</v>
      </c>
      <c r="C269" s="122">
        <v>-260963421.34999999</v>
      </c>
      <c r="D269" s="122">
        <v>241722917</v>
      </c>
      <c r="E269" s="122">
        <v>508693710</v>
      </c>
      <c r="F269" s="122">
        <v>-527934214.35000002</v>
      </c>
      <c r="G269" s="318"/>
      <c r="H269" s="318">
        <v>-527934214.35000002</v>
      </c>
    </row>
    <row r="270" spans="1:8">
      <c r="A270" s="138" t="s">
        <v>107</v>
      </c>
      <c r="B270" s="125" t="s">
        <v>108</v>
      </c>
      <c r="C270" s="130">
        <v>0</v>
      </c>
      <c r="D270" s="130">
        <v>1893100866</v>
      </c>
      <c r="E270" s="130">
        <v>1893100866</v>
      </c>
      <c r="F270" s="130">
        <v>0</v>
      </c>
      <c r="G270" s="130"/>
      <c r="H270" s="130">
        <v>0</v>
      </c>
    </row>
    <row r="271" spans="1:8">
      <c r="A271" s="308" t="s">
        <v>111</v>
      </c>
      <c r="B271" s="308" t="s">
        <v>112</v>
      </c>
      <c r="C271" s="309">
        <v>34158031847</v>
      </c>
      <c r="D271" s="309">
        <v>428699327</v>
      </c>
      <c r="E271" s="309">
        <v>1464401539</v>
      </c>
      <c r="F271" s="309">
        <v>35193734059</v>
      </c>
      <c r="G271" s="310"/>
      <c r="H271" s="310">
        <v>35193734059</v>
      </c>
    </row>
    <row r="272" spans="1:8" ht="25.5">
      <c r="A272" s="311" t="s">
        <v>115</v>
      </c>
      <c r="B272" s="311" t="s">
        <v>116</v>
      </c>
      <c r="C272" s="312">
        <v>33864890647</v>
      </c>
      <c r="D272" s="312">
        <v>135558127</v>
      </c>
      <c r="E272" s="312">
        <v>1464401539</v>
      </c>
      <c r="F272" s="312">
        <v>35193734059</v>
      </c>
      <c r="G272" s="313"/>
      <c r="H272" s="313">
        <v>35193734059</v>
      </c>
    </row>
    <row r="273" spans="1:8">
      <c r="A273" s="120" t="s">
        <v>529</v>
      </c>
      <c r="B273" s="120" t="s">
        <v>530</v>
      </c>
      <c r="C273" s="122">
        <v>33864890647</v>
      </c>
      <c r="D273" s="122">
        <v>135558127</v>
      </c>
      <c r="E273" s="122">
        <v>1464401539</v>
      </c>
      <c r="F273" s="122">
        <v>35193734059</v>
      </c>
      <c r="G273" s="318"/>
      <c r="H273" s="318">
        <v>35193734059</v>
      </c>
    </row>
    <row r="274" spans="1:8">
      <c r="A274" s="311" t="s">
        <v>119</v>
      </c>
      <c r="B274" s="311" t="s">
        <v>120</v>
      </c>
      <c r="C274" s="312">
        <v>293141200</v>
      </c>
      <c r="D274" s="312">
        <v>293141200</v>
      </c>
      <c r="E274" s="312">
        <v>0</v>
      </c>
      <c r="F274" s="312">
        <v>0</v>
      </c>
      <c r="G274" s="313"/>
      <c r="H274" s="313">
        <v>0</v>
      </c>
    </row>
    <row r="275" spans="1:8">
      <c r="A275" s="120" t="s">
        <v>531</v>
      </c>
      <c r="B275" s="120" t="s">
        <v>532</v>
      </c>
      <c r="C275" s="122">
        <v>293141200</v>
      </c>
      <c r="D275" s="122">
        <v>293141200</v>
      </c>
      <c r="E275" s="122">
        <v>0</v>
      </c>
      <c r="F275" s="122">
        <v>0</v>
      </c>
      <c r="G275" s="318"/>
      <c r="H275" s="318">
        <v>0</v>
      </c>
    </row>
    <row r="276" spans="1:8">
      <c r="A276" s="308" t="s">
        <v>123</v>
      </c>
      <c r="B276" s="308" t="s">
        <v>124</v>
      </c>
      <c r="C276" s="309">
        <v>1279200269.3099999</v>
      </c>
      <c r="D276" s="309">
        <v>0</v>
      </c>
      <c r="E276" s="309">
        <v>0</v>
      </c>
      <c r="F276" s="309">
        <v>1279200269.3099999</v>
      </c>
      <c r="G276" s="310"/>
      <c r="H276" s="310">
        <v>1279200269.3099999</v>
      </c>
    </row>
    <row r="277" spans="1:8">
      <c r="A277" s="311" t="s">
        <v>127</v>
      </c>
      <c r="B277" s="311" t="s">
        <v>128</v>
      </c>
      <c r="C277" s="312">
        <v>1279200269.3099999</v>
      </c>
      <c r="D277" s="312">
        <v>0</v>
      </c>
      <c r="E277" s="312">
        <v>0</v>
      </c>
      <c r="F277" s="312">
        <v>1279200269.3099999</v>
      </c>
      <c r="G277" s="313"/>
      <c r="H277" s="313">
        <v>1279200269.3099999</v>
      </c>
    </row>
    <row r="278" spans="1:8">
      <c r="A278" s="120" t="s">
        <v>533</v>
      </c>
      <c r="B278" s="120" t="s">
        <v>534</v>
      </c>
      <c r="C278" s="122">
        <v>1279200269.3099999</v>
      </c>
      <c r="D278" s="122">
        <v>0</v>
      </c>
      <c r="E278" s="122">
        <v>0</v>
      </c>
      <c r="F278" s="122">
        <v>1279200269.3099999</v>
      </c>
      <c r="G278" s="318"/>
      <c r="H278" s="318">
        <v>1279200269.3099999</v>
      </c>
    </row>
    <row r="279" spans="1:8">
      <c r="A279" s="308" t="s">
        <v>131</v>
      </c>
      <c r="B279" s="308" t="s">
        <v>132</v>
      </c>
      <c r="C279" s="309">
        <v>-35437232116.309998</v>
      </c>
      <c r="D279" s="309">
        <v>1464401539</v>
      </c>
      <c r="E279" s="309">
        <v>428699327</v>
      </c>
      <c r="F279" s="309">
        <v>-36472934328.309998</v>
      </c>
      <c r="G279" s="310"/>
      <c r="H279" s="310">
        <v>-36472934328.309998</v>
      </c>
    </row>
    <row r="280" spans="1:8">
      <c r="A280" s="311" t="s">
        <v>135</v>
      </c>
      <c r="B280" s="311" t="s">
        <v>136</v>
      </c>
      <c r="C280" s="312">
        <v>-34158031847</v>
      </c>
      <c r="D280" s="312">
        <v>1464401539</v>
      </c>
      <c r="E280" s="312">
        <v>428699327</v>
      </c>
      <c r="F280" s="312">
        <v>-35193734059</v>
      </c>
      <c r="G280" s="313"/>
      <c r="H280" s="313">
        <v>-35193734059</v>
      </c>
    </row>
    <row r="281" spans="1:8" ht="25.5">
      <c r="A281" s="120" t="s">
        <v>535</v>
      </c>
      <c r="B281" s="120" t="s">
        <v>536</v>
      </c>
      <c r="C281" s="122">
        <v>-33864890647</v>
      </c>
      <c r="D281" s="122">
        <v>1464401539</v>
      </c>
      <c r="E281" s="122">
        <v>135558127</v>
      </c>
      <c r="F281" s="122">
        <v>-35193734059</v>
      </c>
      <c r="G281" s="318"/>
      <c r="H281" s="318">
        <v>-35193734059</v>
      </c>
    </row>
    <row r="282" spans="1:8">
      <c r="A282" s="120" t="s">
        <v>537</v>
      </c>
      <c r="B282" s="120" t="s">
        <v>538</v>
      </c>
      <c r="C282" s="122">
        <v>-293141200</v>
      </c>
      <c r="D282" s="122">
        <v>0</v>
      </c>
      <c r="E282" s="122">
        <v>293141200</v>
      </c>
      <c r="F282" s="122">
        <v>0</v>
      </c>
      <c r="G282" s="318"/>
      <c r="H282" s="318">
        <v>0</v>
      </c>
    </row>
    <row r="283" spans="1:8">
      <c r="A283" s="311" t="s">
        <v>139</v>
      </c>
      <c r="B283" s="311" t="s">
        <v>140</v>
      </c>
      <c r="C283" s="312">
        <v>-1279200269.3099999</v>
      </c>
      <c r="D283" s="312">
        <v>0</v>
      </c>
      <c r="E283" s="312">
        <v>0</v>
      </c>
      <c r="F283" s="312">
        <v>-1279200269.3099999</v>
      </c>
      <c r="G283" s="313"/>
      <c r="H283" s="313">
        <v>-1279200269.3099999</v>
      </c>
    </row>
    <row r="284" spans="1:8" ht="25.5">
      <c r="A284" s="120" t="s">
        <v>539</v>
      </c>
      <c r="B284" s="120" t="s">
        <v>540</v>
      </c>
      <c r="C284" s="122">
        <v>-1279200269.3099999</v>
      </c>
      <c r="D284" s="122">
        <v>0</v>
      </c>
      <c r="E284" s="122">
        <v>0</v>
      </c>
      <c r="F284" s="122">
        <v>-1279200269.3099999</v>
      </c>
      <c r="G284" s="318"/>
      <c r="H284" s="318">
        <v>-1279200269.3099999</v>
      </c>
    </row>
  </sheetData>
  <autoFilter ref="A6:H284" xr:uid="{00000000-0001-0000-0200-000000000000}"/>
  <printOptions horizontalCentered="1"/>
  <pageMargins left="0.25" right="0.15748031496062992" top="0.28999999999999998" bottom="0.32" header="0.51" footer="0.17"/>
  <pageSetup paperSize="9" scale="75" fitToHeight="6" orientation="portrait" r:id="rId1"/>
  <headerFooter alignWithMargins="0"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1"/>
  <sheetViews>
    <sheetView topLeftCell="A11" workbookViewId="0">
      <selection activeCell="F7" sqref="F7"/>
    </sheetView>
  </sheetViews>
  <sheetFormatPr baseColWidth="10" defaultColWidth="11.42578125" defaultRowHeight="12.75"/>
  <cols>
    <col min="1" max="1" width="13.7109375" style="120" bestFit="1" customWidth="1"/>
    <col min="2" max="2" width="49.85546875" style="120" customWidth="1"/>
    <col min="3" max="6" width="19.7109375" style="122" customWidth="1"/>
    <col min="7" max="8" width="19.7109375" style="121" customWidth="1"/>
    <col min="9" max="9" width="19.42578125" style="120" customWidth="1"/>
    <col min="10" max="10" width="20.140625" style="120" customWidth="1"/>
    <col min="11" max="16384" width="11.42578125" style="120"/>
  </cols>
  <sheetData>
    <row r="1" spans="1:10" s="117" customFormat="1" ht="25.5">
      <c r="A1" s="114" t="s">
        <v>206</v>
      </c>
      <c r="B1" s="114" t="s">
        <v>207</v>
      </c>
      <c r="C1" s="115"/>
      <c r="D1" s="116"/>
      <c r="E1" s="116"/>
      <c r="F1" s="115"/>
      <c r="G1" s="116"/>
      <c r="H1" s="116"/>
    </row>
    <row r="2" spans="1:10" s="117" customFormat="1" ht="25.5">
      <c r="A2" s="114" t="s">
        <v>208</v>
      </c>
      <c r="B2" s="114" t="s">
        <v>209</v>
      </c>
      <c r="C2" s="115"/>
      <c r="D2" s="116"/>
      <c r="E2" s="116"/>
      <c r="F2" s="115"/>
      <c r="G2" s="116"/>
      <c r="H2" s="116"/>
    </row>
    <row r="3" spans="1:10" s="117" customFormat="1" ht="25.5">
      <c r="A3" s="114" t="s">
        <v>210</v>
      </c>
      <c r="B3" s="123" t="s">
        <v>568</v>
      </c>
      <c r="C3" s="115"/>
      <c r="D3" s="116"/>
      <c r="E3" s="116"/>
      <c r="F3" s="115"/>
      <c r="G3" s="116"/>
      <c r="H3" s="116"/>
    </row>
    <row r="4" spans="1:10" s="117" customFormat="1" ht="25.5">
      <c r="A4" s="114" t="s">
        <v>211</v>
      </c>
      <c r="B4" s="124" t="s">
        <v>567</v>
      </c>
      <c r="C4" s="115"/>
      <c r="D4" s="116"/>
      <c r="E4" s="116"/>
      <c r="F4" s="115"/>
      <c r="G4" s="116"/>
      <c r="H4" s="116"/>
    </row>
    <row r="5" spans="1:10" s="117" customFormat="1" ht="13.5" thickBot="1">
      <c r="A5" s="118"/>
      <c r="B5" s="118"/>
      <c r="C5" s="115"/>
      <c r="D5" s="116"/>
      <c r="E5" s="116"/>
      <c r="F5" s="115"/>
      <c r="G5" s="116"/>
      <c r="H5" s="116"/>
    </row>
    <row r="6" spans="1:10" s="119" customFormat="1" ht="15.75" customHeight="1">
      <c r="A6" s="134" t="s">
        <v>212</v>
      </c>
      <c r="B6" s="135" t="s">
        <v>208</v>
      </c>
      <c r="C6" s="136" t="s">
        <v>213</v>
      </c>
      <c r="D6" s="136" t="s">
        <v>214</v>
      </c>
      <c r="E6" s="136" t="s">
        <v>215</v>
      </c>
      <c r="F6" s="136" t="s">
        <v>216</v>
      </c>
      <c r="G6" s="136" t="s">
        <v>217</v>
      </c>
      <c r="H6" s="137" t="s">
        <v>218</v>
      </c>
    </row>
    <row r="7" spans="1:10" ht="15" customHeight="1">
      <c r="A7" s="138" t="s">
        <v>219</v>
      </c>
      <c r="B7" s="125" t="s">
        <v>220</v>
      </c>
      <c r="C7" s="130">
        <v>21055522186.419998</v>
      </c>
      <c r="D7" s="130">
        <v>28045729167.919998</v>
      </c>
      <c r="E7" s="130">
        <v>23243595576.080002</v>
      </c>
      <c r="F7" s="130">
        <v>25857655778.259998</v>
      </c>
      <c r="G7" s="130">
        <v>16133560018.74</v>
      </c>
      <c r="H7" s="130">
        <v>9724095759.5200005</v>
      </c>
      <c r="I7" s="153"/>
      <c r="J7" s="153"/>
    </row>
    <row r="8" spans="1:10" ht="15" customHeight="1">
      <c r="A8" s="78" t="s">
        <v>15</v>
      </c>
      <c r="B8" s="126" t="s">
        <v>16</v>
      </c>
      <c r="C8" s="131">
        <v>893412013.96000004</v>
      </c>
      <c r="D8" s="131">
        <v>12161130712.129999</v>
      </c>
      <c r="E8" s="131">
        <v>12163500728</v>
      </c>
      <c r="F8" s="131">
        <v>891041998.09000003</v>
      </c>
      <c r="G8" s="131">
        <v>891041998.09000003</v>
      </c>
      <c r="H8" s="140"/>
      <c r="I8" s="153"/>
      <c r="J8" s="153"/>
    </row>
    <row r="9" spans="1:10">
      <c r="A9" s="141" t="s">
        <v>19</v>
      </c>
      <c r="B9" s="129" t="s">
        <v>20</v>
      </c>
      <c r="C9" s="132">
        <v>0</v>
      </c>
      <c r="D9" s="132">
        <v>12000000</v>
      </c>
      <c r="E9" s="132">
        <v>0</v>
      </c>
      <c r="F9" s="132">
        <v>12000000</v>
      </c>
      <c r="G9" s="132">
        <v>12000000</v>
      </c>
      <c r="H9" s="142"/>
      <c r="I9" s="153"/>
      <c r="J9" s="153"/>
    </row>
    <row r="10" spans="1:10">
      <c r="A10" s="127" t="s">
        <v>221</v>
      </c>
      <c r="B10" s="128" t="s">
        <v>222</v>
      </c>
      <c r="C10" s="133">
        <v>0</v>
      </c>
      <c r="D10" s="133">
        <v>12000000</v>
      </c>
      <c r="E10" s="133">
        <v>0</v>
      </c>
      <c r="F10" s="133">
        <v>12000000</v>
      </c>
      <c r="G10" s="133">
        <v>12000000</v>
      </c>
      <c r="H10" s="143"/>
      <c r="I10" s="153"/>
      <c r="J10" s="153"/>
    </row>
    <row r="11" spans="1:10">
      <c r="A11" s="141" t="s">
        <v>23</v>
      </c>
      <c r="B11" s="129" t="s">
        <v>24</v>
      </c>
      <c r="C11" s="132">
        <v>893412013.96000004</v>
      </c>
      <c r="D11" s="132">
        <v>12149130712.129999</v>
      </c>
      <c r="E11" s="132">
        <v>12163500728</v>
      </c>
      <c r="F11" s="132">
        <v>879041998.09000003</v>
      </c>
      <c r="G11" s="132">
        <v>879041998.09000003</v>
      </c>
      <c r="H11" s="142"/>
      <c r="I11" s="153"/>
      <c r="J11" s="153"/>
    </row>
    <row r="12" spans="1:10">
      <c r="A12" s="127" t="s">
        <v>224</v>
      </c>
      <c r="B12" s="128" t="s">
        <v>223</v>
      </c>
      <c r="C12" s="133">
        <v>893412013.96000004</v>
      </c>
      <c r="D12" s="133">
        <v>12149130712.129999</v>
      </c>
      <c r="E12" s="133">
        <v>12163500728</v>
      </c>
      <c r="F12" s="133">
        <v>879041998.09000003</v>
      </c>
      <c r="G12" s="133">
        <v>879041998.09000003</v>
      </c>
      <c r="H12" s="143"/>
      <c r="I12" s="153"/>
      <c r="J12" s="153"/>
    </row>
    <row r="13" spans="1:10">
      <c r="A13" s="78" t="s">
        <v>27</v>
      </c>
      <c r="B13" s="126" t="s">
        <v>225</v>
      </c>
      <c r="C13" s="131">
        <v>4028101333.3600001</v>
      </c>
      <c r="D13" s="131">
        <v>3837823309</v>
      </c>
      <c r="E13" s="131">
        <v>4016613723</v>
      </c>
      <c r="F13" s="131">
        <v>3849310919.3600001</v>
      </c>
      <c r="G13" s="131">
        <v>1668316054.45</v>
      </c>
      <c r="H13" s="140">
        <v>2180994864.9099998</v>
      </c>
      <c r="I13" s="153"/>
      <c r="J13" s="153"/>
    </row>
    <row r="14" spans="1:10">
      <c r="A14" s="141" t="s">
        <v>31</v>
      </c>
      <c r="B14" s="129" t="s">
        <v>32</v>
      </c>
      <c r="C14" s="132">
        <v>5858486363.1700001</v>
      </c>
      <c r="D14" s="132">
        <v>3822924108</v>
      </c>
      <c r="E14" s="132">
        <v>4008700777</v>
      </c>
      <c r="F14" s="132">
        <v>5672709694.1700001</v>
      </c>
      <c r="G14" s="132">
        <v>1661373961.45</v>
      </c>
      <c r="H14" s="142">
        <v>4011335732.7199998</v>
      </c>
      <c r="I14" s="153"/>
      <c r="J14" s="153"/>
    </row>
    <row r="15" spans="1:10">
      <c r="A15" s="127" t="s">
        <v>226</v>
      </c>
      <c r="B15" s="128" t="s">
        <v>227</v>
      </c>
      <c r="C15" s="133">
        <v>5858486363.1700001</v>
      </c>
      <c r="D15" s="133">
        <v>3822924108</v>
      </c>
      <c r="E15" s="133">
        <v>4008700777</v>
      </c>
      <c r="F15" s="133">
        <v>5672709694.1700001</v>
      </c>
      <c r="G15" s="133">
        <v>1661373961.45</v>
      </c>
      <c r="H15" s="143">
        <v>4011335732.7199998</v>
      </c>
      <c r="I15" s="153"/>
      <c r="J15" s="153"/>
    </row>
    <row r="16" spans="1:10">
      <c r="A16" s="141" t="s">
        <v>35</v>
      </c>
      <c r="B16" s="129" t="s">
        <v>36</v>
      </c>
      <c r="C16" s="132">
        <v>31114862.52</v>
      </c>
      <c r="D16" s="132">
        <v>14744036</v>
      </c>
      <c r="E16" s="132">
        <v>7912946</v>
      </c>
      <c r="F16" s="132">
        <v>37945952.520000003</v>
      </c>
      <c r="G16" s="132">
        <v>6942093</v>
      </c>
      <c r="H16" s="142">
        <v>31003859.52</v>
      </c>
      <c r="I16" s="153"/>
      <c r="J16" s="153"/>
    </row>
    <row r="17" spans="1:10">
      <c r="A17" s="127" t="s">
        <v>228</v>
      </c>
      <c r="B17" s="128" t="s">
        <v>229</v>
      </c>
      <c r="C17" s="133">
        <v>0</v>
      </c>
      <c r="D17" s="133">
        <v>0</v>
      </c>
      <c r="E17" s="133">
        <v>0</v>
      </c>
      <c r="F17" s="133">
        <v>0</v>
      </c>
      <c r="G17" s="133"/>
      <c r="H17" s="143"/>
      <c r="I17" s="153"/>
      <c r="J17" s="153"/>
    </row>
    <row r="18" spans="1:10">
      <c r="A18" s="127" t="s">
        <v>230</v>
      </c>
      <c r="B18" s="128" t="s">
        <v>231</v>
      </c>
      <c r="C18" s="133">
        <v>31114862.52</v>
      </c>
      <c r="D18" s="133">
        <v>14707280</v>
      </c>
      <c r="E18" s="133">
        <v>7876190</v>
      </c>
      <c r="F18" s="133">
        <v>37945952.520000003</v>
      </c>
      <c r="G18" s="133">
        <v>6942093</v>
      </c>
      <c r="H18" s="133">
        <v>31003859.52</v>
      </c>
      <c r="I18" s="153"/>
      <c r="J18" s="153"/>
    </row>
    <row r="19" spans="1:10">
      <c r="A19" s="127" t="s">
        <v>232</v>
      </c>
      <c r="B19" s="128" t="s">
        <v>233</v>
      </c>
      <c r="C19" s="133">
        <v>0</v>
      </c>
      <c r="D19" s="133">
        <v>36756</v>
      </c>
      <c r="E19" s="133">
        <v>36756</v>
      </c>
      <c r="F19" s="133">
        <v>0</v>
      </c>
      <c r="G19" s="133">
        <v>0</v>
      </c>
      <c r="H19" s="133">
        <v>0</v>
      </c>
      <c r="I19" s="153"/>
      <c r="J19" s="153"/>
    </row>
    <row r="20" spans="1:10">
      <c r="A20" s="141" t="s">
        <v>39</v>
      </c>
      <c r="B20" s="129" t="s">
        <v>40</v>
      </c>
      <c r="C20" s="132">
        <v>-1861499892.3299999</v>
      </c>
      <c r="D20" s="132">
        <v>155165</v>
      </c>
      <c r="E20" s="132">
        <v>0</v>
      </c>
      <c r="F20" s="132">
        <v>-1861344727.3299999</v>
      </c>
      <c r="G20" s="132"/>
      <c r="H20" s="132">
        <v>-1861344727.3299999</v>
      </c>
      <c r="I20" s="153"/>
      <c r="J20" s="153"/>
    </row>
    <row r="21" spans="1:10">
      <c r="A21" s="127" t="s">
        <v>234</v>
      </c>
      <c r="B21" s="128" t="s">
        <v>235</v>
      </c>
      <c r="C21" s="133">
        <v>-1861499892.3299999</v>
      </c>
      <c r="D21" s="133">
        <v>155165</v>
      </c>
      <c r="E21" s="133">
        <v>0</v>
      </c>
      <c r="F21" s="133">
        <v>-1861344727.3299999</v>
      </c>
      <c r="G21" s="133"/>
      <c r="H21" s="133">
        <v>-1861344727.3299999</v>
      </c>
      <c r="I21" s="153"/>
      <c r="J21" s="153"/>
    </row>
    <row r="22" spans="1:10">
      <c r="A22" s="78" t="s">
        <v>236</v>
      </c>
      <c r="B22" s="126" t="s">
        <v>43</v>
      </c>
      <c r="C22" s="131">
        <v>0</v>
      </c>
      <c r="D22" s="131">
        <v>481000.01</v>
      </c>
      <c r="E22" s="131">
        <v>481000.01</v>
      </c>
      <c r="F22" s="131">
        <v>0</v>
      </c>
      <c r="G22" s="131">
        <v>0</v>
      </c>
      <c r="H22" s="131">
        <v>0</v>
      </c>
      <c r="I22" s="153"/>
      <c r="J22" s="153"/>
    </row>
    <row r="23" spans="1:10">
      <c r="A23" s="141" t="s">
        <v>46</v>
      </c>
      <c r="B23" s="129" t="s">
        <v>47</v>
      </c>
      <c r="C23" s="132">
        <v>0</v>
      </c>
      <c r="D23" s="132">
        <v>481000.01</v>
      </c>
      <c r="E23" s="132">
        <v>481000.01</v>
      </c>
      <c r="F23" s="132">
        <v>0</v>
      </c>
      <c r="G23" s="132">
        <v>0</v>
      </c>
      <c r="H23" s="132">
        <v>0</v>
      </c>
      <c r="I23" s="153"/>
      <c r="J23" s="153"/>
    </row>
    <row r="24" spans="1:10">
      <c r="A24" s="127" t="s">
        <v>237</v>
      </c>
      <c r="B24" s="128" t="s">
        <v>238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53"/>
      <c r="J24" s="153"/>
    </row>
    <row r="25" spans="1:10">
      <c r="A25" s="127" t="s">
        <v>239</v>
      </c>
      <c r="B25" s="128" t="s">
        <v>240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53"/>
      <c r="J25" s="153"/>
    </row>
    <row r="26" spans="1:10">
      <c r="A26" s="127" t="s">
        <v>241</v>
      </c>
      <c r="B26" s="128" t="s">
        <v>242</v>
      </c>
      <c r="C26" s="133">
        <v>0</v>
      </c>
      <c r="D26" s="133">
        <v>481000.01</v>
      </c>
      <c r="E26" s="133">
        <v>481000.01</v>
      </c>
      <c r="F26" s="133">
        <v>0</v>
      </c>
      <c r="G26" s="133">
        <v>0</v>
      </c>
      <c r="H26" s="133">
        <v>0</v>
      </c>
      <c r="I26" s="153"/>
      <c r="J26" s="153"/>
    </row>
    <row r="27" spans="1:10">
      <c r="A27" s="78" t="s">
        <v>72</v>
      </c>
      <c r="B27" s="126" t="s">
        <v>73</v>
      </c>
      <c r="C27" s="131">
        <v>7620484563.9799995</v>
      </c>
      <c r="D27" s="131">
        <v>475167</v>
      </c>
      <c r="E27" s="131">
        <v>77858836.370000005</v>
      </c>
      <c r="F27" s="131">
        <v>7543100894.6099997</v>
      </c>
      <c r="G27" s="131"/>
      <c r="H27" s="131">
        <v>7543100894.6099997</v>
      </c>
      <c r="I27" s="153"/>
      <c r="J27" s="153"/>
    </row>
    <row r="28" spans="1:10">
      <c r="A28" s="141" t="s">
        <v>74</v>
      </c>
      <c r="B28" s="129" t="s">
        <v>75</v>
      </c>
      <c r="C28" s="132">
        <v>0</v>
      </c>
      <c r="D28" s="132">
        <v>0</v>
      </c>
      <c r="E28" s="132">
        <v>0</v>
      </c>
      <c r="F28" s="132">
        <v>0</v>
      </c>
      <c r="G28" s="132"/>
      <c r="H28" s="132">
        <v>0</v>
      </c>
      <c r="I28" s="153"/>
      <c r="J28" s="153"/>
    </row>
    <row r="29" spans="1:10">
      <c r="A29" s="127" t="s">
        <v>243</v>
      </c>
      <c r="B29" s="128" t="s">
        <v>244</v>
      </c>
      <c r="C29" s="133">
        <v>0</v>
      </c>
      <c r="D29" s="133">
        <v>0</v>
      </c>
      <c r="E29" s="133">
        <v>0</v>
      </c>
      <c r="F29" s="133">
        <v>0</v>
      </c>
      <c r="G29" s="133"/>
      <c r="H29" s="133">
        <v>0</v>
      </c>
      <c r="I29" s="153"/>
      <c r="J29" s="153"/>
    </row>
    <row r="30" spans="1:10">
      <c r="A30" s="141" t="s">
        <v>76</v>
      </c>
      <c r="B30" s="129" t="s">
        <v>77</v>
      </c>
      <c r="C30" s="132">
        <v>0</v>
      </c>
      <c r="D30" s="132">
        <v>0</v>
      </c>
      <c r="E30" s="132">
        <v>0</v>
      </c>
      <c r="F30" s="132">
        <v>0</v>
      </c>
      <c r="G30" s="132"/>
      <c r="H30" s="132">
        <v>0</v>
      </c>
      <c r="I30" s="153"/>
      <c r="J30" s="153"/>
    </row>
    <row r="31" spans="1:10">
      <c r="A31" s="127" t="s">
        <v>245</v>
      </c>
      <c r="B31" s="128" t="s">
        <v>246</v>
      </c>
      <c r="C31" s="133">
        <v>0</v>
      </c>
      <c r="D31" s="133">
        <v>0</v>
      </c>
      <c r="E31" s="133">
        <v>0</v>
      </c>
      <c r="F31" s="133">
        <v>0</v>
      </c>
      <c r="G31" s="133"/>
      <c r="H31" s="133">
        <v>0</v>
      </c>
      <c r="I31" s="153"/>
      <c r="J31" s="153"/>
    </row>
    <row r="32" spans="1:10">
      <c r="A32" s="127" t="s">
        <v>249</v>
      </c>
      <c r="B32" s="128" t="s">
        <v>250</v>
      </c>
      <c r="C32" s="133">
        <v>0</v>
      </c>
      <c r="D32" s="133">
        <v>0</v>
      </c>
      <c r="E32" s="133">
        <v>0</v>
      </c>
      <c r="F32" s="133">
        <v>0</v>
      </c>
      <c r="G32" s="133"/>
      <c r="H32" s="133">
        <v>0</v>
      </c>
      <c r="I32" s="153"/>
      <c r="J32" s="153"/>
    </row>
    <row r="33" spans="1:10">
      <c r="A33" s="127" t="s">
        <v>253</v>
      </c>
      <c r="B33" s="128" t="s">
        <v>254</v>
      </c>
      <c r="C33" s="133">
        <v>0</v>
      </c>
      <c r="D33" s="133">
        <v>0</v>
      </c>
      <c r="E33" s="133">
        <v>0</v>
      </c>
      <c r="F33" s="133">
        <v>0</v>
      </c>
      <c r="G33" s="133"/>
      <c r="H33" s="133">
        <v>0</v>
      </c>
      <c r="I33" s="153"/>
      <c r="J33" s="153"/>
    </row>
    <row r="34" spans="1:10">
      <c r="A34" s="141" t="s">
        <v>79</v>
      </c>
      <c r="B34" s="129" t="s">
        <v>80</v>
      </c>
      <c r="C34" s="132">
        <v>0</v>
      </c>
      <c r="D34" s="132">
        <v>0</v>
      </c>
      <c r="E34" s="132">
        <v>0</v>
      </c>
      <c r="F34" s="132">
        <v>0</v>
      </c>
      <c r="G34" s="132"/>
      <c r="H34" s="132">
        <v>0</v>
      </c>
      <c r="I34" s="153"/>
      <c r="J34" s="153"/>
    </row>
    <row r="35" spans="1:10">
      <c r="A35" s="127" t="s">
        <v>255</v>
      </c>
      <c r="B35" s="128" t="s">
        <v>246</v>
      </c>
      <c r="C35" s="133">
        <v>0</v>
      </c>
      <c r="D35" s="133">
        <v>0</v>
      </c>
      <c r="E35" s="133">
        <v>0</v>
      </c>
      <c r="F35" s="133">
        <v>0</v>
      </c>
      <c r="G35" s="133"/>
      <c r="H35" s="133">
        <v>0</v>
      </c>
      <c r="I35" s="153"/>
      <c r="J35" s="153"/>
    </row>
    <row r="36" spans="1:10">
      <c r="A36" s="127" t="s">
        <v>256</v>
      </c>
      <c r="B36" s="128" t="s">
        <v>250</v>
      </c>
      <c r="C36" s="133">
        <v>0</v>
      </c>
      <c r="D36" s="133">
        <v>0</v>
      </c>
      <c r="E36" s="133">
        <v>0</v>
      </c>
      <c r="F36" s="133">
        <v>0</v>
      </c>
      <c r="G36" s="133"/>
      <c r="H36" s="133">
        <v>0</v>
      </c>
      <c r="I36" s="153"/>
      <c r="J36" s="153"/>
    </row>
    <row r="37" spans="1:10">
      <c r="A37" s="141" t="s">
        <v>83</v>
      </c>
      <c r="B37" s="129" t="s">
        <v>84</v>
      </c>
      <c r="C37" s="132">
        <v>7347876584.9799995</v>
      </c>
      <c r="D37" s="132">
        <v>0</v>
      </c>
      <c r="E37" s="132">
        <v>0</v>
      </c>
      <c r="F37" s="132">
        <v>7347876584.9799995</v>
      </c>
      <c r="G37" s="132"/>
      <c r="H37" s="132">
        <v>7347876584.9799995</v>
      </c>
      <c r="I37" s="153"/>
      <c r="J37" s="153"/>
    </row>
    <row r="38" spans="1:10">
      <c r="A38" s="127" t="s">
        <v>257</v>
      </c>
      <c r="B38" s="128" t="s">
        <v>258</v>
      </c>
      <c r="C38" s="133">
        <v>6812876584.9799995</v>
      </c>
      <c r="D38" s="133">
        <v>0</v>
      </c>
      <c r="E38" s="133">
        <v>0</v>
      </c>
      <c r="F38" s="133">
        <v>6812876584.9799995</v>
      </c>
      <c r="G38" s="133"/>
      <c r="H38" s="133">
        <v>6812876584.9799995</v>
      </c>
      <c r="I38" s="153"/>
      <c r="J38" s="153"/>
    </row>
    <row r="39" spans="1:10">
      <c r="A39" s="127" t="s">
        <v>259</v>
      </c>
      <c r="B39" s="128" t="s">
        <v>260</v>
      </c>
      <c r="C39" s="133">
        <v>465000000</v>
      </c>
      <c r="D39" s="133">
        <v>0</v>
      </c>
      <c r="E39" s="133">
        <v>0</v>
      </c>
      <c r="F39" s="133">
        <v>465000000</v>
      </c>
      <c r="G39" s="133"/>
      <c r="H39" s="133">
        <v>465000000</v>
      </c>
      <c r="I39" s="153"/>
      <c r="J39" s="153"/>
    </row>
    <row r="40" spans="1:10">
      <c r="A40" s="127" t="s">
        <v>261</v>
      </c>
      <c r="B40" s="128" t="s">
        <v>262</v>
      </c>
      <c r="C40" s="133">
        <v>70000000</v>
      </c>
      <c r="D40" s="133">
        <v>0</v>
      </c>
      <c r="E40" s="133">
        <v>0</v>
      </c>
      <c r="F40" s="133">
        <v>70000000</v>
      </c>
      <c r="G40" s="133"/>
      <c r="H40" s="133">
        <v>70000000</v>
      </c>
      <c r="I40" s="153"/>
      <c r="J40" s="153"/>
    </row>
    <row r="41" spans="1:10">
      <c r="A41" s="141" t="s">
        <v>87</v>
      </c>
      <c r="B41" s="129" t="s">
        <v>88</v>
      </c>
      <c r="C41" s="132">
        <v>585557220.59000003</v>
      </c>
      <c r="D41" s="132">
        <v>0</v>
      </c>
      <c r="E41" s="132">
        <v>0</v>
      </c>
      <c r="F41" s="132">
        <v>585557220.59000003</v>
      </c>
      <c r="G41" s="132"/>
      <c r="H41" s="132">
        <v>585557220.59000003</v>
      </c>
      <c r="I41" s="153"/>
      <c r="J41" s="153"/>
    </row>
    <row r="42" spans="1:10">
      <c r="A42" s="127" t="s">
        <v>263</v>
      </c>
      <c r="B42" s="128" t="s">
        <v>247</v>
      </c>
      <c r="C42" s="133">
        <v>419522330.13999999</v>
      </c>
      <c r="D42" s="133">
        <v>0</v>
      </c>
      <c r="E42" s="133">
        <v>0</v>
      </c>
      <c r="F42" s="133">
        <v>419522330.13999999</v>
      </c>
      <c r="G42" s="133"/>
      <c r="H42" s="133">
        <v>419522330.13999999</v>
      </c>
      <c r="I42" s="153"/>
      <c r="J42" s="153"/>
    </row>
    <row r="43" spans="1:10">
      <c r="A43" s="127" t="s">
        <v>264</v>
      </c>
      <c r="B43" s="128" t="s">
        <v>248</v>
      </c>
      <c r="C43" s="133">
        <v>166034890.44999999</v>
      </c>
      <c r="D43" s="133">
        <v>0</v>
      </c>
      <c r="E43" s="133">
        <v>0</v>
      </c>
      <c r="F43" s="133">
        <v>166034890.44999999</v>
      </c>
      <c r="G43" s="133"/>
      <c r="H43" s="133">
        <v>166034890.44999999</v>
      </c>
      <c r="I43" s="153"/>
      <c r="J43" s="153"/>
    </row>
    <row r="44" spans="1:10">
      <c r="A44" s="141" t="s">
        <v>91</v>
      </c>
      <c r="B44" s="129" t="s">
        <v>92</v>
      </c>
      <c r="C44" s="132">
        <v>1520039256.6500001</v>
      </c>
      <c r="D44" s="132">
        <v>0</v>
      </c>
      <c r="E44" s="132">
        <v>0</v>
      </c>
      <c r="F44" s="132">
        <v>1520039256.6500001</v>
      </c>
      <c r="G44" s="132"/>
      <c r="H44" s="132">
        <v>1520039256.6500001</v>
      </c>
      <c r="I44" s="153"/>
      <c r="J44" s="153"/>
    </row>
    <row r="45" spans="1:10">
      <c r="A45" s="127" t="s">
        <v>265</v>
      </c>
      <c r="B45" s="128" t="s">
        <v>251</v>
      </c>
      <c r="C45" s="133">
        <v>289482883.88</v>
      </c>
      <c r="D45" s="133">
        <v>0</v>
      </c>
      <c r="E45" s="133">
        <v>0</v>
      </c>
      <c r="F45" s="133">
        <v>289482883.88</v>
      </c>
      <c r="G45" s="133"/>
      <c r="H45" s="133">
        <v>289482883.88</v>
      </c>
      <c r="I45" s="153"/>
      <c r="J45" s="153"/>
    </row>
    <row r="46" spans="1:10">
      <c r="A46" s="127" t="s">
        <v>266</v>
      </c>
      <c r="B46" s="128" t="s">
        <v>252</v>
      </c>
      <c r="C46" s="133">
        <v>1230556372.77</v>
      </c>
      <c r="D46" s="133">
        <v>0</v>
      </c>
      <c r="E46" s="133">
        <v>0</v>
      </c>
      <c r="F46" s="133">
        <v>1230556372.77</v>
      </c>
      <c r="G46" s="133"/>
      <c r="H46" s="133">
        <v>1230556372.77</v>
      </c>
      <c r="I46" s="153"/>
      <c r="J46" s="153"/>
    </row>
    <row r="47" spans="1:10">
      <c r="A47" s="141" t="s">
        <v>94</v>
      </c>
      <c r="B47" s="129" t="s">
        <v>95</v>
      </c>
      <c r="C47" s="132">
        <v>242083976</v>
      </c>
      <c r="D47" s="132">
        <v>0</v>
      </c>
      <c r="E47" s="132">
        <v>0</v>
      </c>
      <c r="F47" s="132">
        <v>242083976</v>
      </c>
      <c r="G47" s="132"/>
      <c r="H47" s="132">
        <v>242083976</v>
      </c>
      <c r="I47" s="153"/>
      <c r="J47" s="153"/>
    </row>
    <row r="48" spans="1:10">
      <c r="A48" s="127" t="s">
        <v>267</v>
      </c>
      <c r="B48" s="128" t="s">
        <v>268</v>
      </c>
      <c r="C48" s="133">
        <v>242083976</v>
      </c>
      <c r="D48" s="133">
        <v>0</v>
      </c>
      <c r="E48" s="133">
        <v>0</v>
      </c>
      <c r="F48" s="133">
        <v>242083976</v>
      </c>
      <c r="G48" s="133"/>
      <c r="H48" s="133">
        <v>242083976</v>
      </c>
      <c r="I48" s="153"/>
      <c r="J48" s="153"/>
    </row>
    <row r="49" spans="1:10">
      <c r="A49" s="141" t="s">
        <v>98</v>
      </c>
      <c r="B49" s="129" t="s">
        <v>99</v>
      </c>
      <c r="C49" s="132">
        <v>-2075072474.24</v>
      </c>
      <c r="D49" s="132">
        <v>475167</v>
      </c>
      <c r="E49" s="132">
        <v>77858836.370000005</v>
      </c>
      <c r="F49" s="132">
        <v>-2152456143.6100001</v>
      </c>
      <c r="G49" s="132"/>
      <c r="H49" s="132">
        <v>-2152456143.6100001</v>
      </c>
      <c r="I49" s="153"/>
      <c r="J49" s="153"/>
    </row>
    <row r="50" spans="1:10">
      <c r="A50" s="127" t="s">
        <v>269</v>
      </c>
      <c r="B50" s="128" t="s">
        <v>244</v>
      </c>
      <c r="C50" s="133">
        <v>-516783305.38</v>
      </c>
      <c r="D50" s="133">
        <v>0</v>
      </c>
      <c r="E50" s="133">
        <v>23156240.739999998</v>
      </c>
      <c r="F50" s="133">
        <v>-539939546.12</v>
      </c>
      <c r="G50" s="133"/>
      <c r="H50" s="133">
        <v>-539939546.12</v>
      </c>
      <c r="I50" s="153"/>
      <c r="J50" s="153"/>
    </row>
    <row r="51" spans="1:10">
      <c r="A51" s="127" t="s">
        <v>270</v>
      </c>
      <c r="B51" s="128" t="s">
        <v>246</v>
      </c>
      <c r="C51" s="133">
        <v>-278909795.33999997</v>
      </c>
      <c r="D51" s="133">
        <v>0</v>
      </c>
      <c r="E51" s="133">
        <v>11614214.51</v>
      </c>
      <c r="F51" s="133">
        <v>-290524009.85000002</v>
      </c>
      <c r="G51" s="133"/>
      <c r="H51" s="133">
        <v>-290524009.85000002</v>
      </c>
      <c r="I51" s="153"/>
      <c r="J51" s="153"/>
    </row>
    <row r="52" spans="1:10">
      <c r="A52" s="127" t="s">
        <v>271</v>
      </c>
      <c r="B52" s="128" t="s">
        <v>250</v>
      </c>
      <c r="C52" s="133">
        <v>-1073608003.96</v>
      </c>
      <c r="D52" s="133">
        <v>475167</v>
      </c>
      <c r="E52" s="133">
        <v>37036271.560000002</v>
      </c>
      <c r="F52" s="133">
        <v>-1110169108.52</v>
      </c>
      <c r="G52" s="133"/>
      <c r="H52" s="133">
        <v>-1110169108.52</v>
      </c>
      <c r="I52" s="153"/>
      <c r="J52" s="153"/>
    </row>
    <row r="53" spans="1:10">
      <c r="A53" s="127" t="s">
        <v>272</v>
      </c>
      <c r="B53" s="128" t="s">
        <v>273</v>
      </c>
      <c r="C53" s="133">
        <v>-205771369.56</v>
      </c>
      <c r="D53" s="133">
        <v>0</v>
      </c>
      <c r="E53" s="133">
        <v>6052109.5599999996</v>
      </c>
      <c r="F53" s="133">
        <v>-211823479.12</v>
      </c>
      <c r="G53" s="133"/>
      <c r="H53" s="133">
        <v>-211823479.12</v>
      </c>
    </row>
    <row r="54" spans="1:10">
      <c r="A54" s="127" t="s">
        <v>274</v>
      </c>
      <c r="B54" s="128" t="s">
        <v>275</v>
      </c>
      <c r="C54" s="133">
        <v>0</v>
      </c>
      <c r="D54" s="133">
        <v>0</v>
      </c>
      <c r="E54" s="133">
        <v>0</v>
      </c>
      <c r="F54" s="133">
        <v>0</v>
      </c>
      <c r="G54" s="133"/>
      <c r="H54" s="133">
        <v>0</v>
      </c>
    </row>
    <row r="55" spans="1:10">
      <c r="A55" s="141" t="s">
        <v>100</v>
      </c>
      <c r="B55" s="129" t="s">
        <v>101</v>
      </c>
      <c r="C55" s="132">
        <v>0</v>
      </c>
      <c r="D55" s="132">
        <v>0</v>
      </c>
      <c r="E55" s="132">
        <v>0</v>
      </c>
      <c r="F55" s="132">
        <v>0</v>
      </c>
      <c r="G55" s="132"/>
      <c r="H55" s="132">
        <v>0</v>
      </c>
    </row>
    <row r="56" spans="1:10">
      <c r="A56" s="127" t="s">
        <v>276</v>
      </c>
      <c r="B56" s="128" t="s">
        <v>244</v>
      </c>
      <c r="C56" s="133">
        <v>0</v>
      </c>
      <c r="D56" s="133">
        <v>0</v>
      </c>
      <c r="E56" s="133">
        <v>0</v>
      </c>
      <c r="F56" s="133">
        <v>0</v>
      </c>
      <c r="G56" s="133"/>
      <c r="H56" s="133">
        <v>0</v>
      </c>
    </row>
    <row r="57" spans="1:10">
      <c r="A57" s="78" t="s">
        <v>50</v>
      </c>
      <c r="B57" s="126" t="s">
        <v>51</v>
      </c>
      <c r="C57" s="131">
        <v>8513524275.1199999</v>
      </c>
      <c r="D57" s="131">
        <v>12045818979.780001</v>
      </c>
      <c r="E57" s="131">
        <v>6985141288.6999998</v>
      </c>
      <c r="F57" s="131">
        <v>13574201966.200001</v>
      </c>
      <c r="G57" s="131">
        <v>13574201966.200001</v>
      </c>
      <c r="H57" s="140"/>
    </row>
    <row r="58" spans="1:10">
      <c r="A58" s="141" t="s">
        <v>54</v>
      </c>
      <c r="B58" s="129" t="s">
        <v>55</v>
      </c>
      <c r="C58" s="132">
        <v>520646625.81999999</v>
      </c>
      <c r="D58" s="132">
        <v>0</v>
      </c>
      <c r="E58" s="132">
        <v>180659600.66</v>
      </c>
      <c r="F58" s="132">
        <v>339987025.16000003</v>
      </c>
      <c r="G58" s="132">
        <v>339987025.16000003</v>
      </c>
      <c r="H58" s="142"/>
    </row>
    <row r="59" spans="1:10">
      <c r="A59" s="127" t="s">
        <v>277</v>
      </c>
      <c r="B59" s="128" t="s">
        <v>278</v>
      </c>
      <c r="C59" s="133">
        <v>136259984.81999999</v>
      </c>
      <c r="D59" s="133">
        <v>0</v>
      </c>
      <c r="E59" s="133">
        <v>44112944.729999997</v>
      </c>
      <c r="F59" s="133">
        <v>92147040.090000004</v>
      </c>
      <c r="G59" s="133">
        <v>92147040.090000004</v>
      </c>
      <c r="H59" s="143"/>
    </row>
    <row r="60" spans="1:10">
      <c r="A60" s="127" t="s">
        <v>279</v>
      </c>
      <c r="B60" s="128" t="s">
        <v>280</v>
      </c>
      <c r="C60" s="133">
        <v>354386641</v>
      </c>
      <c r="D60" s="133">
        <v>0</v>
      </c>
      <c r="E60" s="133">
        <v>131879989.26000001</v>
      </c>
      <c r="F60" s="133">
        <v>222506651.74000001</v>
      </c>
      <c r="G60" s="133">
        <v>222506651.74000001</v>
      </c>
      <c r="H60" s="143"/>
    </row>
    <row r="61" spans="1:10">
      <c r="A61" s="127" t="s">
        <v>281</v>
      </c>
      <c r="B61" s="128" t="s">
        <v>282</v>
      </c>
      <c r="C61" s="133">
        <v>30000000</v>
      </c>
      <c r="D61" s="133">
        <v>0</v>
      </c>
      <c r="E61" s="133">
        <v>4666666.67</v>
      </c>
      <c r="F61" s="133">
        <v>25333333.329999998</v>
      </c>
      <c r="G61" s="133">
        <v>25333333.329999998</v>
      </c>
      <c r="H61" s="143"/>
    </row>
    <row r="62" spans="1:10">
      <c r="A62" s="141" t="s">
        <v>56</v>
      </c>
      <c r="B62" s="129" t="s">
        <v>57</v>
      </c>
      <c r="C62" s="132">
        <v>0</v>
      </c>
      <c r="D62" s="132">
        <v>19436442</v>
      </c>
      <c r="E62" s="132">
        <v>1643993</v>
      </c>
      <c r="F62" s="132">
        <v>17792449</v>
      </c>
      <c r="G62" s="132">
        <v>17792449</v>
      </c>
      <c r="H62" s="142"/>
    </row>
    <row r="63" spans="1:10">
      <c r="A63" s="127" t="s">
        <v>283</v>
      </c>
      <c r="B63" s="128" t="s">
        <v>284</v>
      </c>
      <c r="C63" s="133">
        <v>0</v>
      </c>
      <c r="D63" s="133">
        <v>19436442</v>
      </c>
      <c r="E63" s="133">
        <v>1643993</v>
      </c>
      <c r="F63" s="133">
        <v>17792449</v>
      </c>
      <c r="G63" s="133">
        <v>17792449</v>
      </c>
      <c r="H63" s="143"/>
    </row>
    <row r="64" spans="1:10">
      <c r="A64" s="127" t="s">
        <v>285</v>
      </c>
      <c r="B64" s="128" t="s">
        <v>286</v>
      </c>
      <c r="C64" s="133">
        <v>0</v>
      </c>
      <c r="D64" s="133">
        <v>0</v>
      </c>
      <c r="E64" s="133">
        <v>0</v>
      </c>
      <c r="F64" s="133">
        <v>0</v>
      </c>
      <c r="G64" s="133">
        <v>0</v>
      </c>
      <c r="H64" s="143"/>
    </row>
    <row r="65" spans="1:10">
      <c r="A65" s="141" t="s">
        <v>58</v>
      </c>
      <c r="B65" s="129" t="s">
        <v>59</v>
      </c>
      <c r="C65" s="132">
        <v>7598709248.6599998</v>
      </c>
      <c r="D65" s="132">
        <v>12026382537.780001</v>
      </c>
      <c r="E65" s="132">
        <v>6802837695.04</v>
      </c>
      <c r="F65" s="132">
        <v>12822254091.4</v>
      </c>
      <c r="G65" s="132">
        <v>12822254091.4</v>
      </c>
      <c r="H65" s="142"/>
    </row>
    <row r="66" spans="1:10">
      <c r="A66" s="127" t="s">
        <v>287</v>
      </c>
      <c r="B66" s="128" t="s">
        <v>288</v>
      </c>
      <c r="C66" s="133">
        <v>7598709248.6599998</v>
      </c>
      <c r="D66" s="133">
        <v>12026382537.780001</v>
      </c>
      <c r="E66" s="133">
        <v>6802837695.04</v>
      </c>
      <c r="F66" s="133">
        <v>12822254091.4</v>
      </c>
      <c r="G66" s="133">
        <v>12822254091.4</v>
      </c>
      <c r="H66" s="143"/>
    </row>
    <row r="67" spans="1:10">
      <c r="A67" s="141" t="s">
        <v>289</v>
      </c>
      <c r="B67" s="129" t="s">
        <v>290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42"/>
    </row>
    <row r="68" spans="1:10">
      <c r="A68" s="127" t="s">
        <v>291</v>
      </c>
      <c r="B68" s="128" t="s">
        <v>292</v>
      </c>
      <c r="C68" s="133">
        <v>0</v>
      </c>
      <c r="D68" s="133">
        <v>0</v>
      </c>
      <c r="E68" s="133">
        <v>0</v>
      </c>
      <c r="F68" s="133">
        <v>0</v>
      </c>
      <c r="G68" s="133">
        <v>0</v>
      </c>
      <c r="H68" s="143"/>
    </row>
    <row r="69" spans="1:10">
      <c r="A69" s="141" t="s">
        <v>60</v>
      </c>
      <c r="B69" s="129" t="s">
        <v>61</v>
      </c>
      <c r="C69" s="132">
        <v>394168400.63999999</v>
      </c>
      <c r="D69" s="132">
        <v>0</v>
      </c>
      <c r="E69" s="132">
        <v>0</v>
      </c>
      <c r="F69" s="132">
        <v>394168400.63999999</v>
      </c>
      <c r="G69" s="132">
        <v>394168400.63999999</v>
      </c>
      <c r="H69" s="142"/>
    </row>
    <row r="70" spans="1:10">
      <c r="A70" s="127" t="s">
        <v>293</v>
      </c>
      <c r="B70" s="128" t="s">
        <v>294</v>
      </c>
      <c r="C70" s="133">
        <v>394168400.63999999</v>
      </c>
      <c r="D70" s="133">
        <v>0</v>
      </c>
      <c r="E70" s="133">
        <v>0</v>
      </c>
      <c r="F70" s="133">
        <v>394168400.63999999</v>
      </c>
      <c r="G70" s="133">
        <v>394168400.63999999</v>
      </c>
      <c r="H70" s="143"/>
    </row>
    <row r="71" spans="1:10">
      <c r="A71" s="127" t="s">
        <v>295</v>
      </c>
      <c r="B71" s="128" t="s">
        <v>296</v>
      </c>
      <c r="C71" s="133">
        <v>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</row>
    <row r="72" spans="1:10">
      <c r="A72" s="141" t="s">
        <v>64</v>
      </c>
      <c r="B72" s="129" t="s">
        <v>65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</row>
    <row r="73" spans="1:10">
      <c r="A73" s="127" t="s">
        <v>297</v>
      </c>
      <c r="B73" s="128" t="s">
        <v>294</v>
      </c>
      <c r="C73" s="133">
        <v>0</v>
      </c>
      <c r="D73" s="133">
        <v>0</v>
      </c>
      <c r="E73" s="133">
        <v>0</v>
      </c>
      <c r="F73" s="133">
        <v>0</v>
      </c>
      <c r="G73" s="133">
        <v>0</v>
      </c>
      <c r="H73" s="133">
        <v>0</v>
      </c>
    </row>
    <row r="74" spans="1:10">
      <c r="A74" s="127" t="s">
        <v>298</v>
      </c>
      <c r="B74" s="128" t="s">
        <v>296</v>
      </c>
      <c r="C74" s="133">
        <v>0</v>
      </c>
      <c r="D74" s="133">
        <v>0</v>
      </c>
      <c r="E74" s="133">
        <v>0</v>
      </c>
      <c r="F74" s="133">
        <v>0</v>
      </c>
      <c r="G74" s="133">
        <v>0</v>
      </c>
      <c r="H74" s="133">
        <v>0</v>
      </c>
    </row>
    <row r="75" spans="1:10">
      <c r="A75" s="138" t="s">
        <v>299</v>
      </c>
      <c r="B75" s="125" t="s">
        <v>12</v>
      </c>
      <c r="C75" s="130">
        <v>17245148519.57</v>
      </c>
      <c r="D75" s="130">
        <v>22953993474.91</v>
      </c>
      <c r="E75" s="130">
        <v>26610571209.939999</v>
      </c>
      <c r="F75" s="130">
        <v>20901726254.599998</v>
      </c>
      <c r="G75" s="130">
        <v>10504848694.540001</v>
      </c>
      <c r="H75" s="139">
        <v>10396877560.059999</v>
      </c>
      <c r="I75" s="153"/>
      <c r="J75" s="153"/>
    </row>
    <row r="76" spans="1:10">
      <c r="A76" s="78" t="s">
        <v>17</v>
      </c>
      <c r="B76" s="126" t="s">
        <v>18</v>
      </c>
      <c r="C76" s="131">
        <v>2692295340.2199998</v>
      </c>
      <c r="D76" s="131">
        <v>17216913641.169998</v>
      </c>
      <c r="E76" s="131">
        <v>14819704013.01</v>
      </c>
      <c r="F76" s="131">
        <v>295085712.06</v>
      </c>
      <c r="G76" s="131">
        <v>85517178</v>
      </c>
      <c r="H76" s="140">
        <v>209568534.06</v>
      </c>
      <c r="I76" s="153"/>
      <c r="J76" s="153"/>
    </row>
    <row r="77" spans="1:10">
      <c r="A77" s="141" t="s">
        <v>21</v>
      </c>
      <c r="B77" s="129" t="s">
        <v>22</v>
      </c>
      <c r="C77" s="132">
        <v>673866629.35000002</v>
      </c>
      <c r="D77" s="132">
        <v>1846071575.29</v>
      </c>
      <c r="E77" s="132">
        <v>1172204945.9400001</v>
      </c>
      <c r="F77" s="132">
        <v>0</v>
      </c>
      <c r="G77" s="132">
        <v>0</v>
      </c>
      <c r="H77" s="132">
        <v>0</v>
      </c>
      <c r="I77" s="153"/>
      <c r="J77" s="153"/>
    </row>
    <row r="78" spans="1:10">
      <c r="A78" s="127" t="s">
        <v>300</v>
      </c>
      <c r="B78" s="128" t="s">
        <v>282</v>
      </c>
      <c r="C78" s="133">
        <v>647395.59</v>
      </c>
      <c r="D78" s="133">
        <v>4213043.53</v>
      </c>
      <c r="E78" s="133">
        <v>3565647.94</v>
      </c>
      <c r="F78" s="133">
        <v>0</v>
      </c>
      <c r="G78" s="133">
        <v>0</v>
      </c>
      <c r="H78" s="133">
        <v>0</v>
      </c>
      <c r="I78" s="153"/>
      <c r="J78" s="153"/>
    </row>
    <row r="79" spans="1:10">
      <c r="A79" s="127" t="s">
        <v>301</v>
      </c>
      <c r="B79" s="128" t="s">
        <v>302</v>
      </c>
      <c r="C79" s="133">
        <v>673219233.75999999</v>
      </c>
      <c r="D79" s="133">
        <v>1841858531.76</v>
      </c>
      <c r="E79" s="133">
        <v>1168639298</v>
      </c>
      <c r="F79" s="133">
        <v>0</v>
      </c>
      <c r="G79" s="133">
        <v>0</v>
      </c>
      <c r="H79" s="133">
        <v>0</v>
      </c>
      <c r="I79" s="153"/>
      <c r="J79" s="153"/>
    </row>
    <row r="80" spans="1:10">
      <c r="A80" s="141" t="s">
        <v>25</v>
      </c>
      <c r="B80" s="129" t="s">
        <v>26</v>
      </c>
      <c r="C80" s="132">
        <v>2937935</v>
      </c>
      <c r="D80" s="132">
        <v>11263326537.129999</v>
      </c>
      <c r="E80" s="132">
        <v>11263962953.129999</v>
      </c>
      <c r="F80" s="132">
        <v>3574351</v>
      </c>
      <c r="G80" s="132">
        <v>735872</v>
      </c>
      <c r="H80" s="142">
        <v>2838479</v>
      </c>
      <c r="I80" s="153"/>
      <c r="J80" s="153"/>
    </row>
    <row r="81" spans="1:10">
      <c r="A81" s="127" t="s">
        <v>303</v>
      </c>
      <c r="B81" s="128" t="s">
        <v>304</v>
      </c>
      <c r="C81" s="133">
        <v>0</v>
      </c>
      <c r="D81" s="133">
        <v>0</v>
      </c>
      <c r="E81" s="133">
        <v>0</v>
      </c>
      <c r="F81" s="133">
        <v>0</v>
      </c>
      <c r="G81" s="133"/>
      <c r="H81" s="143"/>
      <c r="I81" s="153"/>
      <c r="J81" s="153"/>
    </row>
    <row r="82" spans="1:10">
      <c r="A82" s="127" t="s">
        <v>305</v>
      </c>
      <c r="B82" s="128" t="s">
        <v>306</v>
      </c>
      <c r="C82" s="133">
        <v>2838479</v>
      </c>
      <c r="D82" s="133">
        <v>11263127625.129999</v>
      </c>
      <c r="E82" s="133">
        <v>11263863497.129999</v>
      </c>
      <c r="F82" s="133">
        <v>3574351</v>
      </c>
      <c r="G82" s="133">
        <v>735872</v>
      </c>
      <c r="H82" s="143">
        <v>2838479</v>
      </c>
      <c r="I82" s="153"/>
      <c r="J82" s="153"/>
    </row>
    <row r="83" spans="1:10">
      <c r="A83" s="127" t="s">
        <v>307</v>
      </c>
      <c r="B83" s="128" t="s">
        <v>308</v>
      </c>
      <c r="C83" s="133">
        <v>99456</v>
      </c>
      <c r="D83" s="133">
        <v>198912</v>
      </c>
      <c r="E83" s="133">
        <v>99456</v>
      </c>
      <c r="F83" s="133">
        <v>0</v>
      </c>
      <c r="G83" s="133">
        <v>0</v>
      </c>
      <c r="H83" s="133">
        <v>0</v>
      </c>
      <c r="I83" s="153"/>
      <c r="J83" s="153"/>
    </row>
    <row r="84" spans="1:10">
      <c r="A84" s="127" t="s">
        <v>309</v>
      </c>
      <c r="B84" s="128" t="s">
        <v>310</v>
      </c>
      <c r="C84" s="133">
        <v>0</v>
      </c>
      <c r="D84" s="133">
        <v>0</v>
      </c>
      <c r="E84" s="133">
        <v>0</v>
      </c>
      <c r="F84" s="133">
        <v>0</v>
      </c>
      <c r="G84" s="133">
        <v>0</v>
      </c>
      <c r="H84" s="133">
        <v>0</v>
      </c>
      <c r="I84" s="153"/>
      <c r="J84" s="153"/>
    </row>
    <row r="85" spans="1:10">
      <c r="A85" s="141" t="s">
        <v>29</v>
      </c>
      <c r="B85" s="129" t="s">
        <v>30</v>
      </c>
      <c r="C85" s="132">
        <v>5373179</v>
      </c>
      <c r="D85" s="132">
        <v>447828860</v>
      </c>
      <c r="E85" s="132">
        <v>442455681</v>
      </c>
      <c r="F85" s="132">
        <v>0</v>
      </c>
      <c r="G85" s="132">
        <v>0</v>
      </c>
      <c r="H85" s="132">
        <v>0</v>
      </c>
      <c r="I85" s="153"/>
      <c r="J85" s="153"/>
    </row>
    <row r="86" spans="1:10">
      <c r="A86" s="127" t="s">
        <v>311</v>
      </c>
      <c r="B86" s="128" t="s">
        <v>312</v>
      </c>
      <c r="C86" s="133">
        <v>0</v>
      </c>
      <c r="D86" s="133">
        <v>127841800</v>
      </c>
      <c r="E86" s="133">
        <v>127841800</v>
      </c>
      <c r="F86" s="133">
        <v>0</v>
      </c>
      <c r="G86" s="133">
        <v>0</v>
      </c>
      <c r="H86" s="133">
        <v>0</v>
      </c>
      <c r="I86" s="153"/>
      <c r="J86" s="153"/>
    </row>
    <row r="87" spans="1:10">
      <c r="A87" s="127" t="s">
        <v>313</v>
      </c>
      <c r="B87" s="128" t="s">
        <v>314</v>
      </c>
      <c r="C87" s="133">
        <v>0</v>
      </c>
      <c r="D87" s="133">
        <v>86618300</v>
      </c>
      <c r="E87" s="133">
        <v>86618300</v>
      </c>
      <c r="F87" s="133">
        <v>0</v>
      </c>
      <c r="G87" s="133">
        <v>0</v>
      </c>
      <c r="H87" s="133">
        <v>0</v>
      </c>
      <c r="I87" s="153"/>
      <c r="J87" s="153"/>
    </row>
    <row r="88" spans="1:10">
      <c r="A88" s="127" t="s">
        <v>315</v>
      </c>
      <c r="B88" s="128" t="s">
        <v>316</v>
      </c>
      <c r="C88" s="133">
        <v>0</v>
      </c>
      <c r="D88" s="133">
        <v>20765722</v>
      </c>
      <c r="E88" s="133">
        <v>20765722</v>
      </c>
      <c r="F88" s="133">
        <v>0</v>
      </c>
      <c r="G88" s="133">
        <v>0</v>
      </c>
      <c r="H88" s="133">
        <v>0</v>
      </c>
      <c r="I88" s="153"/>
      <c r="J88" s="153"/>
    </row>
    <row r="89" spans="1:10">
      <c r="A89" s="127" t="s">
        <v>317</v>
      </c>
      <c r="B89" s="128" t="s">
        <v>318</v>
      </c>
      <c r="C89" s="133">
        <v>173179</v>
      </c>
      <c r="D89" s="133">
        <v>115397814</v>
      </c>
      <c r="E89" s="133">
        <v>115224635</v>
      </c>
      <c r="F89" s="133">
        <v>0</v>
      </c>
      <c r="G89" s="133">
        <v>0</v>
      </c>
      <c r="H89" s="133">
        <v>0</v>
      </c>
      <c r="I89" s="153"/>
      <c r="J89" s="153"/>
    </row>
    <row r="90" spans="1:10">
      <c r="A90" s="127" t="s">
        <v>319</v>
      </c>
      <c r="B90" s="128" t="s">
        <v>320</v>
      </c>
      <c r="C90" s="133">
        <v>0</v>
      </c>
      <c r="D90" s="133">
        <v>612224</v>
      </c>
      <c r="E90" s="133">
        <v>612224</v>
      </c>
      <c r="F90" s="133">
        <v>0</v>
      </c>
      <c r="G90" s="133">
        <v>0</v>
      </c>
      <c r="H90" s="133">
        <v>0</v>
      </c>
      <c r="I90" s="153"/>
      <c r="J90" s="153"/>
    </row>
    <row r="91" spans="1:10">
      <c r="A91" s="127" t="s">
        <v>321</v>
      </c>
      <c r="B91" s="128" t="s">
        <v>322</v>
      </c>
      <c r="C91" s="133">
        <v>0</v>
      </c>
      <c r="D91" s="133">
        <v>0</v>
      </c>
      <c r="E91" s="133">
        <v>0</v>
      </c>
      <c r="F91" s="133">
        <v>0</v>
      </c>
      <c r="G91" s="133">
        <v>0</v>
      </c>
      <c r="H91" s="133">
        <v>0</v>
      </c>
      <c r="I91" s="153"/>
      <c r="J91" s="153"/>
    </row>
    <row r="92" spans="1:10">
      <c r="A92" s="127" t="s">
        <v>323</v>
      </c>
      <c r="B92" s="128" t="s">
        <v>324</v>
      </c>
      <c r="C92" s="133">
        <v>5200000</v>
      </c>
      <c r="D92" s="133">
        <v>96593000</v>
      </c>
      <c r="E92" s="133">
        <v>91393000</v>
      </c>
      <c r="F92" s="133">
        <v>0</v>
      </c>
      <c r="G92" s="133">
        <v>0</v>
      </c>
      <c r="H92" s="133">
        <v>0</v>
      </c>
      <c r="I92" s="153"/>
      <c r="J92" s="153"/>
    </row>
    <row r="93" spans="1:10">
      <c r="A93" s="127" t="s">
        <v>325</v>
      </c>
      <c r="B93" s="128" t="s">
        <v>326</v>
      </c>
      <c r="C93" s="133">
        <v>0</v>
      </c>
      <c r="D93" s="133">
        <v>0</v>
      </c>
      <c r="E93" s="133">
        <v>0</v>
      </c>
      <c r="F93" s="133">
        <v>0</v>
      </c>
      <c r="G93" s="133">
        <v>0</v>
      </c>
      <c r="H93" s="133">
        <v>0</v>
      </c>
      <c r="I93" s="153"/>
      <c r="J93" s="153"/>
    </row>
    <row r="94" spans="1:10">
      <c r="A94" s="141" t="s">
        <v>33</v>
      </c>
      <c r="B94" s="129" t="s">
        <v>34</v>
      </c>
      <c r="C94" s="132">
        <v>201633856</v>
      </c>
      <c r="D94" s="132">
        <v>331533330</v>
      </c>
      <c r="E94" s="132">
        <v>214507228</v>
      </c>
      <c r="F94" s="132">
        <v>84607754</v>
      </c>
      <c r="G94" s="132">
        <v>84607754</v>
      </c>
      <c r="H94" s="142"/>
      <c r="I94" s="153"/>
      <c r="J94" s="153"/>
    </row>
    <row r="95" spans="1:10">
      <c r="A95" s="127" t="s">
        <v>327</v>
      </c>
      <c r="B95" s="128" t="s">
        <v>328</v>
      </c>
      <c r="C95" s="133">
        <v>6509134</v>
      </c>
      <c r="D95" s="133">
        <v>7436000</v>
      </c>
      <c r="E95" s="133">
        <v>5081639</v>
      </c>
      <c r="F95" s="133">
        <v>4154773</v>
      </c>
      <c r="G95" s="133">
        <v>4154773</v>
      </c>
      <c r="H95" s="143"/>
      <c r="I95" s="153"/>
      <c r="J95" s="153"/>
    </row>
    <row r="96" spans="1:10">
      <c r="A96" s="127" t="s">
        <v>329</v>
      </c>
      <c r="B96" s="128" t="s">
        <v>330</v>
      </c>
      <c r="C96" s="133">
        <v>21338115</v>
      </c>
      <c r="D96" s="133">
        <v>21378000</v>
      </c>
      <c r="E96" s="133">
        <v>58932</v>
      </c>
      <c r="F96" s="133">
        <v>19047</v>
      </c>
      <c r="G96" s="133">
        <v>19047</v>
      </c>
      <c r="H96" s="143"/>
      <c r="I96" s="153"/>
      <c r="J96" s="153"/>
    </row>
    <row r="97" spans="1:10">
      <c r="A97" s="127" t="s">
        <v>331</v>
      </c>
      <c r="B97" s="128" t="s">
        <v>332</v>
      </c>
      <c r="C97" s="133">
        <v>772246</v>
      </c>
      <c r="D97" s="133">
        <v>772000</v>
      </c>
      <c r="E97" s="133">
        <v>0</v>
      </c>
      <c r="F97" s="133">
        <v>246</v>
      </c>
      <c r="G97" s="133">
        <v>246</v>
      </c>
      <c r="H97" s="143"/>
      <c r="I97" s="153"/>
      <c r="J97" s="153"/>
    </row>
    <row r="98" spans="1:10">
      <c r="A98" s="127" t="s">
        <v>333</v>
      </c>
      <c r="B98" s="128" t="s">
        <v>334</v>
      </c>
      <c r="C98" s="133">
        <v>134592609</v>
      </c>
      <c r="D98" s="133">
        <v>253198000</v>
      </c>
      <c r="E98" s="133">
        <v>190412000</v>
      </c>
      <c r="F98" s="133">
        <v>71806609</v>
      </c>
      <c r="G98" s="133">
        <v>71806609</v>
      </c>
      <c r="H98" s="143"/>
      <c r="I98" s="153"/>
      <c r="J98" s="153"/>
    </row>
    <row r="99" spans="1:10">
      <c r="A99" s="127" t="s">
        <v>335</v>
      </c>
      <c r="B99" s="128" t="s">
        <v>336</v>
      </c>
      <c r="C99" s="133">
        <v>17354965</v>
      </c>
      <c r="D99" s="133">
        <v>19738000</v>
      </c>
      <c r="E99" s="133">
        <v>6278677</v>
      </c>
      <c r="F99" s="133">
        <v>3895642</v>
      </c>
      <c r="G99" s="133">
        <v>3895642</v>
      </c>
      <c r="H99" s="143"/>
      <c r="I99" s="153"/>
      <c r="J99" s="153"/>
    </row>
    <row r="100" spans="1:10">
      <c r="A100" s="127" t="s">
        <v>337</v>
      </c>
      <c r="B100" s="128" t="s">
        <v>338</v>
      </c>
      <c r="C100" s="133">
        <v>0</v>
      </c>
      <c r="D100" s="133">
        <v>0</v>
      </c>
      <c r="E100" s="133">
        <v>0</v>
      </c>
      <c r="F100" s="133">
        <v>0</v>
      </c>
      <c r="G100" s="133">
        <v>0</v>
      </c>
      <c r="H100" s="143"/>
    </row>
    <row r="101" spans="1:10">
      <c r="A101" s="127" t="s">
        <v>339</v>
      </c>
      <c r="B101" s="128" t="s">
        <v>340</v>
      </c>
      <c r="C101" s="133">
        <v>21066787</v>
      </c>
      <c r="D101" s="133">
        <v>29011330</v>
      </c>
      <c r="E101" s="133">
        <v>12675980</v>
      </c>
      <c r="F101" s="133">
        <v>4731437</v>
      </c>
      <c r="G101" s="133">
        <v>4731437</v>
      </c>
      <c r="H101" s="143"/>
    </row>
    <row r="102" spans="1:10">
      <c r="A102" s="127" t="s">
        <v>341</v>
      </c>
      <c r="B102" s="128" t="s">
        <v>342</v>
      </c>
      <c r="C102" s="133">
        <v>0</v>
      </c>
      <c r="D102" s="133">
        <v>0</v>
      </c>
      <c r="E102" s="133">
        <v>0</v>
      </c>
      <c r="F102" s="133">
        <v>0</v>
      </c>
      <c r="G102" s="133">
        <v>0</v>
      </c>
      <c r="H102" s="143"/>
    </row>
    <row r="103" spans="1:10">
      <c r="A103" s="127" t="s">
        <v>343</v>
      </c>
      <c r="B103" s="128" t="s">
        <v>344</v>
      </c>
      <c r="C103" s="133">
        <v>0</v>
      </c>
      <c r="D103" s="133">
        <v>0</v>
      </c>
      <c r="E103" s="133">
        <v>0</v>
      </c>
      <c r="F103" s="133">
        <v>0</v>
      </c>
      <c r="G103" s="133">
        <v>0</v>
      </c>
      <c r="H103" s="143"/>
    </row>
    <row r="104" spans="1:10">
      <c r="A104" s="127" t="s">
        <v>345</v>
      </c>
      <c r="B104" s="128" t="s">
        <v>346</v>
      </c>
      <c r="C104" s="133">
        <v>0</v>
      </c>
      <c r="D104" s="133">
        <v>0</v>
      </c>
      <c r="E104" s="133">
        <v>0</v>
      </c>
      <c r="F104" s="133">
        <v>0</v>
      </c>
      <c r="G104" s="133">
        <v>0</v>
      </c>
      <c r="H104" s="143"/>
    </row>
    <row r="105" spans="1:10">
      <c r="A105" s="141" t="s">
        <v>347</v>
      </c>
      <c r="B105" s="129" t="s">
        <v>187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</row>
    <row r="106" spans="1:10">
      <c r="A106" s="127" t="s">
        <v>348</v>
      </c>
      <c r="B106" s="128" t="s">
        <v>349</v>
      </c>
      <c r="C106" s="133">
        <v>0</v>
      </c>
      <c r="D106" s="133">
        <v>0</v>
      </c>
      <c r="E106" s="133">
        <v>0</v>
      </c>
      <c r="F106" s="133">
        <v>0</v>
      </c>
      <c r="G106" s="133">
        <v>0</v>
      </c>
      <c r="H106" s="133">
        <v>0</v>
      </c>
      <c r="I106" s="153"/>
      <c r="J106" s="153"/>
    </row>
    <row r="107" spans="1:10">
      <c r="A107" s="127" t="s">
        <v>350</v>
      </c>
      <c r="B107" s="128" t="s">
        <v>351</v>
      </c>
      <c r="C107" s="133">
        <v>0</v>
      </c>
      <c r="D107" s="133">
        <v>0</v>
      </c>
      <c r="E107" s="133">
        <v>0</v>
      </c>
      <c r="F107" s="133">
        <v>0</v>
      </c>
      <c r="G107" s="133">
        <v>0</v>
      </c>
      <c r="H107" s="133">
        <v>0</v>
      </c>
      <c r="I107" s="153"/>
      <c r="J107" s="153"/>
    </row>
    <row r="108" spans="1:10">
      <c r="A108" s="127" t="s">
        <v>352</v>
      </c>
      <c r="B108" s="128" t="s">
        <v>353</v>
      </c>
      <c r="C108" s="133">
        <v>0</v>
      </c>
      <c r="D108" s="133">
        <v>0</v>
      </c>
      <c r="E108" s="133">
        <v>0</v>
      </c>
      <c r="F108" s="133">
        <v>0</v>
      </c>
      <c r="G108" s="133">
        <v>0</v>
      </c>
      <c r="H108" s="133">
        <v>0</v>
      </c>
      <c r="I108" s="153"/>
      <c r="J108" s="153"/>
    </row>
    <row r="109" spans="1:10">
      <c r="A109" s="127" t="s">
        <v>354</v>
      </c>
      <c r="B109" s="128" t="s">
        <v>227</v>
      </c>
      <c r="C109" s="133">
        <v>0</v>
      </c>
      <c r="D109" s="133">
        <v>0</v>
      </c>
      <c r="E109" s="133">
        <v>0</v>
      </c>
      <c r="F109" s="133">
        <v>0</v>
      </c>
      <c r="G109" s="133">
        <v>0</v>
      </c>
      <c r="H109" s="133">
        <v>0</v>
      </c>
      <c r="I109" s="153"/>
      <c r="J109" s="153"/>
    </row>
    <row r="110" spans="1:10">
      <c r="A110" s="127" t="s">
        <v>355</v>
      </c>
      <c r="B110" s="128" t="s">
        <v>356</v>
      </c>
      <c r="C110" s="133">
        <v>0</v>
      </c>
      <c r="D110" s="133">
        <v>0</v>
      </c>
      <c r="E110" s="133">
        <v>0</v>
      </c>
      <c r="F110" s="133">
        <v>0</v>
      </c>
      <c r="G110" s="133">
        <v>0</v>
      </c>
      <c r="H110" s="133">
        <v>0</v>
      </c>
      <c r="I110" s="153"/>
      <c r="J110" s="153"/>
    </row>
    <row r="111" spans="1:10">
      <c r="A111" s="141" t="s">
        <v>553</v>
      </c>
      <c r="B111" s="129" t="s">
        <v>555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32">
        <v>0</v>
      </c>
      <c r="I111" s="153"/>
      <c r="J111" s="153"/>
    </row>
    <row r="112" spans="1:10">
      <c r="A112" s="127" t="s">
        <v>554</v>
      </c>
      <c r="B112" s="128" t="s">
        <v>556</v>
      </c>
      <c r="C112" s="133">
        <v>0</v>
      </c>
      <c r="D112" s="133">
        <v>0</v>
      </c>
      <c r="E112" s="133">
        <v>0</v>
      </c>
      <c r="F112" s="133">
        <v>0</v>
      </c>
      <c r="G112" s="133">
        <v>0</v>
      </c>
      <c r="H112" s="133">
        <v>0</v>
      </c>
      <c r="I112" s="153"/>
      <c r="J112" s="153"/>
    </row>
    <row r="113" spans="1:10">
      <c r="A113" s="141" t="s">
        <v>37</v>
      </c>
      <c r="B113" s="129" t="s">
        <v>38</v>
      </c>
      <c r="C113" s="132">
        <v>1808483740.8699999</v>
      </c>
      <c r="D113" s="132">
        <v>3328153338.75</v>
      </c>
      <c r="E113" s="132">
        <v>1726573204.9400001</v>
      </c>
      <c r="F113" s="132">
        <v>206903607.06</v>
      </c>
      <c r="G113" s="132">
        <v>173552</v>
      </c>
      <c r="H113" s="142">
        <v>206730055.06</v>
      </c>
      <c r="I113" s="153"/>
      <c r="J113" s="153"/>
    </row>
    <row r="114" spans="1:10">
      <c r="A114" s="127" t="s">
        <v>357</v>
      </c>
      <c r="B114" s="128" t="s">
        <v>358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53"/>
      <c r="J114" s="153"/>
    </row>
    <row r="115" spans="1:10">
      <c r="A115" s="127" t="s">
        <v>359</v>
      </c>
      <c r="B115" s="128" t="s">
        <v>360</v>
      </c>
      <c r="C115" s="133">
        <v>0</v>
      </c>
      <c r="D115" s="133">
        <v>0</v>
      </c>
      <c r="E115" s="133">
        <v>0</v>
      </c>
      <c r="F115" s="133">
        <v>0</v>
      </c>
      <c r="G115" s="133">
        <v>0</v>
      </c>
      <c r="H115" s="133">
        <v>0</v>
      </c>
      <c r="I115" s="153"/>
      <c r="J115" s="153"/>
    </row>
    <row r="116" spans="1:10">
      <c r="A116" s="127" t="s">
        <v>361</v>
      </c>
      <c r="B116" s="128" t="s">
        <v>278</v>
      </c>
      <c r="C116" s="133">
        <v>0</v>
      </c>
      <c r="D116" s="133">
        <v>0</v>
      </c>
      <c r="E116" s="133">
        <v>0</v>
      </c>
      <c r="F116" s="133">
        <v>0</v>
      </c>
      <c r="G116" s="133">
        <v>0</v>
      </c>
      <c r="H116" s="133">
        <v>0</v>
      </c>
      <c r="I116" s="153"/>
      <c r="J116" s="153"/>
    </row>
    <row r="117" spans="1:10">
      <c r="A117" s="127" t="s">
        <v>362</v>
      </c>
      <c r="B117" s="128" t="s">
        <v>363</v>
      </c>
      <c r="C117" s="133">
        <v>0</v>
      </c>
      <c r="D117" s="133">
        <v>1568714125</v>
      </c>
      <c r="E117" s="133">
        <v>1568714125</v>
      </c>
      <c r="F117" s="133">
        <v>0</v>
      </c>
      <c r="G117" s="133">
        <v>0</v>
      </c>
      <c r="H117" s="133">
        <v>0</v>
      </c>
      <c r="I117" s="153"/>
      <c r="J117" s="153"/>
    </row>
    <row r="118" spans="1:10">
      <c r="A118" s="127" t="s">
        <v>364</v>
      </c>
      <c r="B118" s="128" t="s">
        <v>365</v>
      </c>
      <c r="C118" s="133">
        <v>4500500</v>
      </c>
      <c r="D118" s="133">
        <v>29392800</v>
      </c>
      <c r="E118" s="133">
        <v>24892300</v>
      </c>
      <c r="F118" s="133">
        <v>0</v>
      </c>
      <c r="G118" s="133">
        <v>0</v>
      </c>
      <c r="H118" s="133">
        <v>0</v>
      </c>
      <c r="I118" s="153"/>
      <c r="J118" s="153"/>
    </row>
    <row r="119" spans="1:10">
      <c r="A119" s="127" t="s">
        <v>368</v>
      </c>
      <c r="B119" s="128" t="s">
        <v>369</v>
      </c>
      <c r="C119" s="133">
        <v>206730055.06</v>
      </c>
      <c r="D119" s="133">
        <v>0</v>
      </c>
      <c r="E119" s="133">
        <v>0</v>
      </c>
      <c r="F119" s="133">
        <v>206730055.06</v>
      </c>
      <c r="G119" s="133"/>
      <c r="H119" s="133">
        <v>206730055.06</v>
      </c>
      <c r="I119" s="153"/>
      <c r="J119" s="153"/>
    </row>
    <row r="120" spans="1:10">
      <c r="A120" s="127" t="s">
        <v>370</v>
      </c>
      <c r="B120" s="128" t="s">
        <v>371</v>
      </c>
      <c r="C120" s="133">
        <v>557717</v>
      </c>
      <c r="D120" s="133">
        <v>2112544</v>
      </c>
      <c r="E120" s="133">
        <v>1554827</v>
      </c>
      <c r="F120" s="133">
        <v>0</v>
      </c>
      <c r="G120" s="133">
        <v>0</v>
      </c>
      <c r="H120" s="133">
        <v>0</v>
      </c>
      <c r="I120" s="153"/>
      <c r="J120" s="153"/>
    </row>
    <row r="121" spans="1:10">
      <c r="A121" s="127" t="s">
        <v>372</v>
      </c>
      <c r="B121" s="128" t="s">
        <v>373</v>
      </c>
      <c r="C121" s="133">
        <v>10501400</v>
      </c>
      <c r="D121" s="133">
        <v>68547600</v>
      </c>
      <c r="E121" s="133">
        <v>58046200</v>
      </c>
      <c r="F121" s="133">
        <v>0</v>
      </c>
      <c r="G121" s="133">
        <v>0</v>
      </c>
      <c r="H121" s="133">
        <v>0</v>
      </c>
      <c r="I121" s="153"/>
      <c r="J121" s="153"/>
    </row>
    <row r="122" spans="1:10">
      <c r="A122" s="127" t="s">
        <v>376</v>
      </c>
      <c r="B122" s="128" t="s">
        <v>377</v>
      </c>
      <c r="C122" s="133">
        <v>0</v>
      </c>
      <c r="D122" s="133">
        <v>10052790</v>
      </c>
      <c r="E122" s="133">
        <v>10052790</v>
      </c>
      <c r="F122" s="133">
        <v>0</v>
      </c>
      <c r="G122" s="133">
        <v>0</v>
      </c>
      <c r="H122" s="133">
        <v>0</v>
      </c>
      <c r="I122" s="153"/>
      <c r="J122" s="153"/>
    </row>
    <row r="123" spans="1:10">
      <c r="A123" s="127" t="s">
        <v>378</v>
      </c>
      <c r="B123" s="128" t="s">
        <v>379</v>
      </c>
      <c r="C123" s="133">
        <v>0</v>
      </c>
      <c r="D123" s="133">
        <v>0</v>
      </c>
      <c r="E123" s="133">
        <v>0</v>
      </c>
      <c r="F123" s="133">
        <v>0</v>
      </c>
      <c r="G123" s="133">
        <v>0</v>
      </c>
      <c r="H123" s="133">
        <v>0</v>
      </c>
      <c r="I123" s="153"/>
      <c r="J123" s="153"/>
    </row>
    <row r="124" spans="1:10">
      <c r="A124" s="127" t="s">
        <v>380</v>
      </c>
      <c r="B124" s="128" t="s">
        <v>328</v>
      </c>
      <c r="C124" s="133">
        <v>0</v>
      </c>
      <c r="D124" s="133">
        <v>0</v>
      </c>
      <c r="E124" s="133">
        <v>0</v>
      </c>
      <c r="F124" s="133">
        <v>0</v>
      </c>
      <c r="G124" s="133">
        <v>0</v>
      </c>
      <c r="H124" s="133">
        <v>0</v>
      </c>
      <c r="I124" s="153"/>
      <c r="J124" s="153"/>
    </row>
    <row r="125" spans="1:10">
      <c r="A125" s="127" t="s">
        <v>381</v>
      </c>
      <c r="B125" s="128" t="s">
        <v>330</v>
      </c>
      <c r="C125" s="133">
        <v>17479943.809999999</v>
      </c>
      <c r="D125" s="133">
        <v>48481557.75</v>
      </c>
      <c r="E125" s="133">
        <v>31175165.940000001</v>
      </c>
      <c r="F125" s="133">
        <v>173552</v>
      </c>
      <c r="G125" s="133">
        <v>173552</v>
      </c>
      <c r="H125" s="143">
        <v>0</v>
      </c>
      <c r="I125" s="153"/>
      <c r="J125" s="153"/>
    </row>
    <row r="126" spans="1:10">
      <c r="A126" s="127" t="s">
        <v>382</v>
      </c>
      <c r="B126" s="128" t="s">
        <v>383</v>
      </c>
      <c r="C126" s="133">
        <v>1568714125</v>
      </c>
      <c r="D126" s="133">
        <v>1568714125</v>
      </c>
      <c r="E126" s="133">
        <v>0</v>
      </c>
      <c r="F126" s="133">
        <v>0</v>
      </c>
      <c r="G126" s="133">
        <v>0</v>
      </c>
      <c r="H126" s="133">
        <v>0</v>
      </c>
      <c r="I126" s="153"/>
      <c r="J126" s="153"/>
    </row>
    <row r="127" spans="1:10">
      <c r="A127" s="127" t="s">
        <v>384</v>
      </c>
      <c r="B127" s="128" t="s">
        <v>385</v>
      </c>
      <c r="C127" s="133">
        <v>0</v>
      </c>
      <c r="D127" s="133">
        <v>32137797</v>
      </c>
      <c r="E127" s="133">
        <v>32137797</v>
      </c>
      <c r="F127" s="133">
        <v>0</v>
      </c>
      <c r="G127" s="133">
        <v>0</v>
      </c>
      <c r="H127" s="133">
        <v>0</v>
      </c>
      <c r="I127" s="153"/>
      <c r="J127" s="153"/>
    </row>
    <row r="128" spans="1:10">
      <c r="A128" s="127" t="s">
        <v>386</v>
      </c>
      <c r="B128" s="128" t="s">
        <v>387</v>
      </c>
      <c r="C128" s="133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53"/>
      <c r="J128" s="153"/>
    </row>
    <row r="129" spans="1:10">
      <c r="A129" s="78" t="s">
        <v>41</v>
      </c>
      <c r="B129" s="126" t="s">
        <v>42</v>
      </c>
      <c r="C129" s="131">
        <v>1184691222.8499999</v>
      </c>
      <c r="D129" s="131">
        <v>2456475715.7399998</v>
      </c>
      <c r="E129" s="131">
        <v>2606113439.8000002</v>
      </c>
      <c r="F129" s="131">
        <v>1334328946.9100001</v>
      </c>
      <c r="G129" s="131">
        <v>1334328946.9100001</v>
      </c>
      <c r="H129" s="140"/>
      <c r="I129" s="153"/>
      <c r="J129" s="153"/>
    </row>
    <row r="130" spans="1:10">
      <c r="A130" s="141" t="s">
        <v>44</v>
      </c>
      <c r="B130" s="129" t="s">
        <v>45</v>
      </c>
      <c r="C130" s="132">
        <v>1184691222.8499999</v>
      </c>
      <c r="D130" s="132">
        <v>2456475715.7399998</v>
      </c>
      <c r="E130" s="132">
        <v>2606113439.8000002</v>
      </c>
      <c r="F130" s="132">
        <v>1334328946.9100001</v>
      </c>
      <c r="G130" s="132">
        <v>1334328946.9100001</v>
      </c>
      <c r="H130" s="142"/>
      <c r="I130" s="153"/>
      <c r="J130" s="153"/>
    </row>
    <row r="131" spans="1:10">
      <c r="A131" s="127" t="s">
        <v>388</v>
      </c>
      <c r="B131" s="128" t="s">
        <v>389</v>
      </c>
      <c r="C131" s="133">
        <v>0</v>
      </c>
      <c r="D131" s="133">
        <v>1363620342.1500001</v>
      </c>
      <c r="E131" s="133">
        <v>1363620342.1500001</v>
      </c>
      <c r="F131" s="133">
        <v>0</v>
      </c>
      <c r="G131" s="133">
        <v>0</v>
      </c>
      <c r="H131" s="143"/>
      <c r="I131" s="153"/>
      <c r="J131" s="153"/>
    </row>
    <row r="132" spans="1:10">
      <c r="A132" s="127" t="s">
        <v>390</v>
      </c>
      <c r="B132" s="128" t="s">
        <v>391</v>
      </c>
      <c r="C132" s="133">
        <v>97079433.439999998</v>
      </c>
      <c r="D132" s="133">
        <v>182063896.74000001</v>
      </c>
      <c r="E132" s="133">
        <v>152015581.90000001</v>
      </c>
      <c r="F132" s="133">
        <v>67031118.600000001</v>
      </c>
      <c r="G132" s="133">
        <v>67031118.600000001</v>
      </c>
      <c r="H132" s="143"/>
      <c r="I132" s="153"/>
      <c r="J132" s="153"/>
    </row>
    <row r="133" spans="1:10">
      <c r="A133" s="127" t="s">
        <v>392</v>
      </c>
      <c r="B133" s="128" t="s">
        <v>393</v>
      </c>
      <c r="C133" s="133">
        <v>419114911.68000001</v>
      </c>
      <c r="D133" s="133">
        <v>71918364</v>
      </c>
      <c r="E133" s="133">
        <v>80311350.810000002</v>
      </c>
      <c r="F133" s="133">
        <v>427507898.49000001</v>
      </c>
      <c r="G133" s="133">
        <v>427507898.49000001</v>
      </c>
      <c r="H133" s="143"/>
      <c r="I133" s="153"/>
      <c r="J133" s="153"/>
    </row>
    <row r="134" spans="1:10">
      <c r="A134" s="127" t="s">
        <v>394</v>
      </c>
      <c r="B134" s="128" t="s">
        <v>395</v>
      </c>
      <c r="C134" s="133">
        <v>365557930.08999997</v>
      </c>
      <c r="D134" s="133">
        <v>50738245</v>
      </c>
      <c r="E134" s="133">
        <v>60647137.299999997</v>
      </c>
      <c r="F134" s="133">
        <v>375466822.38999999</v>
      </c>
      <c r="G134" s="133">
        <v>375466822.38999999</v>
      </c>
      <c r="H134" s="143"/>
      <c r="I134" s="153"/>
      <c r="J134" s="153"/>
    </row>
    <row r="135" spans="1:10">
      <c r="A135" s="127" t="s">
        <v>396</v>
      </c>
      <c r="B135" s="128" t="s">
        <v>397</v>
      </c>
      <c r="C135" s="133">
        <v>136527735.28999999</v>
      </c>
      <c r="D135" s="133">
        <v>14233302</v>
      </c>
      <c r="E135" s="133">
        <v>67864729.060000002</v>
      </c>
      <c r="F135" s="133">
        <v>190159162.34999999</v>
      </c>
      <c r="G135" s="133">
        <v>190159162.34999999</v>
      </c>
      <c r="H135" s="143"/>
      <c r="I135" s="153"/>
      <c r="J135" s="153"/>
    </row>
    <row r="136" spans="1:10">
      <c r="A136" s="127" t="s">
        <v>398</v>
      </c>
      <c r="B136" s="128" t="s">
        <v>399</v>
      </c>
      <c r="C136" s="133">
        <v>19092107</v>
      </c>
      <c r="D136" s="133">
        <v>21939301</v>
      </c>
      <c r="E136" s="133">
        <v>147345025.99000001</v>
      </c>
      <c r="F136" s="133">
        <v>144497831.99000001</v>
      </c>
      <c r="G136" s="133">
        <v>144497831.99000001</v>
      </c>
      <c r="H136" s="143"/>
      <c r="I136" s="153"/>
      <c r="J136" s="153"/>
    </row>
    <row r="137" spans="1:10">
      <c r="A137" s="127" t="s">
        <v>400</v>
      </c>
      <c r="B137" s="128" t="s">
        <v>294</v>
      </c>
      <c r="C137" s="133">
        <v>0</v>
      </c>
      <c r="D137" s="133">
        <v>0</v>
      </c>
      <c r="E137" s="133">
        <v>0</v>
      </c>
      <c r="F137" s="133">
        <v>0</v>
      </c>
      <c r="G137" s="133">
        <v>0</v>
      </c>
      <c r="H137" s="143"/>
      <c r="I137" s="153"/>
      <c r="J137" s="153"/>
    </row>
    <row r="138" spans="1:10">
      <c r="A138" s="127" t="s">
        <v>401</v>
      </c>
      <c r="B138" s="128" t="s">
        <v>402</v>
      </c>
      <c r="C138" s="133">
        <v>135318405.34999999</v>
      </c>
      <c r="D138" s="133">
        <v>52924573</v>
      </c>
      <c r="E138" s="133">
        <v>47272280.740000002</v>
      </c>
      <c r="F138" s="133">
        <v>129666113.09</v>
      </c>
      <c r="G138" s="133">
        <v>129666113.09</v>
      </c>
      <c r="H138" s="143"/>
      <c r="I138" s="153"/>
      <c r="J138" s="153"/>
    </row>
    <row r="139" spans="1:10">
      <c r="A139" s="127" t="s">
        <v>404</v>
      </c>
      <c r="B139" s="128" t="s">
        <v>405</v>
      </c>
      <c r="C139" s="133">
        <v>0</v>
      </c>
      <c r="D139" s="133">
        <v>270371907.45999998</v>
      </c>
      <c r="E139" s="133">
        <v>270371907.45999998</v>
      </c>
      <c r="F139" s="133">
        <v>0</v>
      </c>
      <c r="G139" s="133">
        <v>0</v>
      </c>
      <c r="H139" s="143"/>
      <c r="I139" s="153"/>
      <c r="J139" s="153"/>
    </row>
    <row r="140" spans="1:10">
      <c r="A140" s="127" t="s">
        <v>406</v>
      </c>
      <c r="B140" s="128" t="s">
        <v>407</v>
      </c>
      <c r="C140" s="133">
        <v>0</v>
      </c>
      <c r="D140" s="133">
        <v>9326500</v>
      </c>
      <c r="E140" s="133">
        <v>9326500</v>
      </c>
      <c r="F140" s="133">
        <v>0</v>
      </c>
      <c r="G140" s="133">
        <v>0</v>
      </c>
      <c r="H140" s="143"/>
      <c r="I140" s="153"/>
      <c r="J140" s="153"/>
    </row>
    <row r="141" spans="1:10">
      <c r="A141" s="127" t="s">
        <v>408</v>
      </c>
      <c r="B141" s="128" t="s">
        <v>409</v>
      </c>
      <c r="C141" s="133">
        <v>0</v>
      </c>
      <c r="D141" s="133">
        <v>0</v>
      </c>
      <c r="E141" s="133">
        <v>0</v>
      </c>
      <c r="F141" s="133">
        <v>0</v>
      </c>
      <c r="G141" s="133">
        <v>0</v>
      </c>
      <c r="H141" s="143"/>
      <c r="I141" s="153"/>
      <c r="J141" s="153"/>
    </row>
    <row r="142" spans="1:10">
      <c r="A142" s="127" t="s">
        <v>410</v>
      </c>
      <c r="B142" s="128" t="s">
        <v>411</v>
      </c>
      <c r="C142" s="133">
        <v>0</v>
      </c>
      <c r="D142" s="133">
        <v>196159100</v>
      </c>
      <c r="E142" s="133">
        <v>196159100</v>
      </c>
      <c r="F142" s="133">
        <v>0</v>
      </c>
      <c r="G142" s="133">
        <v>0</v>
      </c>
      <c r="H142" s="143"/>
      <c r="I142" s="153"/>
      <c r="J142" s="153"/>
    </row>
    <row r="143" spans="1:10">
      <c r="A143" s="127" t="s">
        <v>412</v>
      </c>
      <c r="B143" s="128" t="s">
        <v>413</v>
      </c>
      <c r="C143" s="133">
        <v>0</v>
      </c>
      <c r="D143" s="133">
        <v>139185600</v>
      </c>
      <c r="E143" s="133">
        <v>139185600</v>
      </c>
      <c r="F143" s="133">
        <v>0</v>
      </c>
      <c r="G143" s="133">
        <v>0</v>
      </c>
      <c r="H143" s="143"/>
      <c r="I143" s="153"/>
      <c r="J143" s="153"/>
    </row>
    <row r="144" spans="1:10">
      <c r="A144" s="127" t="s">
        <v>414</v>
      </c>
      <c r="B144" s="128" t="s">
        <v>415</v>
      </c>
      <c r="C144" s="133">
        <v>12000700</v>
      </c>
      <c r="D144" s="133">
        <v>78329700</v>
      </c>
      <c r="E144" s="133">
        <v>66329000</v>
      </c>
      <c r="F144" s="133">
        <v>0</v>
      </c>
      <c r="G144" s="133">
        <v>0</v>
      </c>
      <c r="H144" s="143"/>
      <c r="I144" s="153"/>
      <c r="J144" s="153"/>
    </row>
    <row r="145" spans="1:10">
      <c r="A145" s="127" t="s">
        <v>416</v>
      </c>
      <c r="B145" s="128" t="s">
        <v>417</v>
      </c>
      <c r="C145" s="133">
        <v>0</v>
      </c>
      <c r="D145" s="133">
        <v>5664884.3899999997</v>
      </c>
      <c r="E145" s="133">
        <v>5664884.3899999997</v>
      </c>
      <c r="F145" s="133">
        <v>0</v>
      </c>
      <c r="G145" s="133">
        <v>0</v>
      </c>
      <c r="H145" s="143"/>
      <c r="I145" s="153"/>
      <c r="J145" s="153"/>
    </row>
    <row r="146" spans="1:10">
      <c r="A146" s="78" t="s">
        <v>62</v>
      </c>
      <c r="B146" s="126" t="s">
        <v>68</v>
      </c>
      <c r="C146" s="131">
        <v>11591738676</v>
      </c>
      <c r="D146" s="131">
        <v>1502379588</v>
      </c>
      <c r="E146" s="131">
        <v>97949938</v>
      </c>
      <c r="F146" s="131">
        <v>10187309026</v>
      </c>
      <c r="G146" s="131"/>
      <c r="H146" s="131">
        <v>10187309026</v>
      </c>
      <c r="I146" s="153"/>
      <c r="J146" s="153"/>
    </row>
    <row r="147" spans="1:10">
      <c r="A147" s="141" t="s">
        <v>69</v>
      </c>
      <c r="B147" s="129" t="s">
        <v>70</v>
      </c>
      <c r="C147" s="132">
        <v>11591738676</v>
      </c>
      <c r="D147" s="132">
        <v>1502379588</v>
      </c>
      <c r="E147" s="132">
        <v>97949938</v>
      </c>
      <c r="F147" s="132">
        <v>10187309026</v>
      </c>
      <c r="G147" s="132"/>
      <c r="H147" s="132">
        <v>10187309026</v>
      </c>
      <c r="I147" s="153"/>
      <c r="J147" s="153"/>
    </row>
    <row r="148" spans="1:10">
      <c r="A148" s="127" t="s">
        <v>418</v>
      </c>
      <c r="B148" s="128" t="s">
        <v>419</v>
      </c>
      <c r="C148" s="133">
        <v>11591738676</v>
      </c>
      <c r="D148" s="133">
        <v>1502379588</v>
      </c>
      <c r="E148" s="133">
        <v>97949938</v>
      </c>
      <c r="F148" s="133">
        <v>10187309026</v>
      </c>
      <c r="G148" s="133"/>
      <c r="H148" s="133">
        <v>10187309026</v>
      </c>
      <c r="I148" s="153"/>
      <c r="J148" s="153"/>
    </row>
    <row r="149" spans="1:10">
      <c r="A149" s="78" t="s">
        <v>48</v>
      </c>
      <c r="B149" s="126" t="s">
        <v>49</v>
      </c>
      <c r="C149" s="131">
        <v>1776423280.5</v>
      </c>
      <c r="D149" s="131">
        <v>1778224530</v>
      </c>
      <c r="E149" s="131">
        <v>9086803819.1299992</v>
      </c>
      <c r="F149" s="131">
        <v>9085002569.6299992</v>
      </c>
      <c r="G149" s="131">
        <v>9085002569.6299992</v>
      </c>
      <c r="H149" s="140"/>
      <c r="I149" s="153"/>
      <c r="J149" s="153"/>
    </row>
    <row r="150" spans="1:10">
      <c r="A150" s="141" t="s">
        <v>52</v>
      </c>
      <c r="B150" s="129" t="s">
        <v>53</v>
      </c>
      <c r="C150" s="132">
        <v>1776423280.5</v>
      </c>
      <c r="D150" s="132">
        <v>1778224530</v>
      </c>
      <c r="E150" s="132">
        <v>9086803819.1299992</v>
      </c>
      <c r="F150" s="132">
        <v>9085002569.6299992</v>
      </c>
      <c r="G150" s="132">
        <v>9085002569.6299992</v>
      </c>
      <c r="H150" s="142"/>
      <c r="I150" s="153"/>
      <c r="J150" s="153"/>
    </row>
    <row r="151" spans="1:10">
      <c r="A151" s="127" t="s">
        <v>420</v>
      </c>
      <c r="B151" s="128" t="s">
        <v>227</v>
      </c>
      <c r="C151" s="133">
        <v>1776423280.5</v>
      </c>
      <c r="D151" s="133">
        <v>1778224530</v>
      </c>
      <c r="E151" s="133">
        <v>9086803819.1299992</v>
      </c>
      <c r="F151" s="133">
        <v>9085002569.6299992</v>
      </c>
      <c r="G151" s="133">
        <v>9085002569.6299992</v>
      </c>
      <c r="H151" s="143"/>
      <c r="I151" s="153"/>
      <c r="J151" s="153"/>
    </row>
    <row r="152" spans="1:10">
      <c r="A152" s="138" t="s">
        <v>421</v>
      </c>
      <c r="B152" s="125" t="s">
        <v>78</v>
      </c>
      <c r="C152" s="130">
        <v>3810373666.8499999</v>
      </c>
      <c r="D152" s="130">
        <v>9685177643.6599998</v>
      </c>
      <c r="E152" s="130">
        <v>9694076238.4400005</v>
      </c>
      <c r="F152" s="139">
        <v>3819272261.6300001</v>
      </c>
      <c r="G152" s="130"/>
      <c r="H152" s="139">
        <v>3819272261.6300001</v>
      </c>
      <c r="I152" s="153"/>
      <c r="J152" s="153"/>
    </row>
    <row r="153" spans="1:10">
      <c r="A153" s="78" t="s">
        <v>81</v>
      </c>
      <c r="B153" s="126" t="s">
        <v>82</v>
      </c>
      <c r="C153" s="131">
        <v>3810373666.8499999</v>
      </c>
      <c r="D153" s="131">
        <v>9685177643.6599998</v>
      </c>
      <c r="E153" s="131">
        <v>9694076238.4400005</v>
      </c>
      <c r="F153" s="140">
        <v>3819272261.6300001</v>
      </c>
      <c r="G153" s="131"/>
      <c r="H153" s="140">
        <v>3819272261.6300001</v>
      </c>
      <c r="I153" s="153"/>
      <c r="J153" s="153"/>
    </row>
    <row r="154" spans="1:10">
      <c r="A154" s="141" t="s">
        <v>85</v>
      </c>
      <c r="B154" s="129" t="s">
        <v>86</v>
      </c>
      <c r="C154" s="132">
        <v>12771061542.1</v>
      </c>
      <c r="D154" s="132">
        <v>0</v>
      </c>
      <c r="E154" s="132">
        <v>0</v>
      </c>
      <c r="F154" s="142">
        <v>12771061542.1</v>
      </c>
      <c r="G154" s="132"/>
      <c r="H154" s="142">
        <v>12771061542.1</v>
      </c>
      <c r="I154" s="153"/>
      <c r="J154" s="153"/>
    </row>
    <row r="155" spans="1:10">
      <c r="A155" s="127" t="s">
        <v>422</v>
      </c>
      <c r="B155" s="128" t="s">
        <v>423</v>
      </c>
      <c r="C155" s="133">
        <v>12771061542.1</v>
      </c>
      <c r="D155" s="133">
        <v>0</v>
      </c>
      <c r="E155" s="133">
        <v>0</v>
      </c>
      <c r="F155" s="143">
        <v>12771061542.1</v>
      </c>
      <c r="G155" s="133"/>
      <c r="H155" s="143">
        <v>12771061542.1</v>
      </c>
      <c r="I155" s="153"/>
      <c r="J155" s="153"/>
    </row>
    <row r="156" spans="1:10">
      <c r="A156" s="141" t="s">
        <v>89</v>
      </c>
      <c r="B156" s="129" t="s">
        <v>424</v>
      </c>
      <c r="C156" s="132">
        <v>724489768.40999997</v>
      </c>
      <c r="D156" s="132">
        <v>9685177643.6599998</v>
      </c>
      <c r="E156" s="132">
        <v>8898594.7799999993</v>
      </c>
      <c r="F156" s="142">
        <v>-8951789280.4699993</v>
      </c>
      <c r="G156" s="132"/>
      <c r="H156" s="142">
        <v>-8951789280.4699993</v>
      </c>
      <c r="I156" s="153"/>
      <c r="J156" s="153"/>
    </row>
    <row r="157" spans="1:10">
      <c r="A157" s="127" t="s">
        <v>425</v>
      </c>
      <c r="B157" s="128" t="s">
        <v>426</v>
      </c>
      <c r="C157" s="133">
        <v>3905839153.2199998</v>
      </c>
      <c r="D157" s="133">
        <v>0</v>
      </c>
      <c r="E157" s="133">
        <v>0</v>
      </c>
      <c r="F157" s="143">
        <v>3905839153.2199998</v>
      </c>
      <c r="G157" s="133"/>
      <c r="H157" s="143">
        <v>3905839153.2199998</v>
      </c>
      <c r="I157" s="153"/>
      <c r="J157" s="153"/>
    </row>
    <row r="158" spans="1:10">
      <c r="A158" s="127" t="s">
        <v>427</v>
      </c>
      <c r="B158" s="128" t="s">
        <v>428</v>
      </c>
      <c r="C158" s="133">
        <v>-3181349384.8099999</v>
      </c>
      <c r="D158" s="133">
        <v>9685177643.6599998</v>
      </c>
      <c r="E158" s="133">
        <v>8898594.7799999993</v>
      </c>
      <c r="F158" s="143">
        <v>-12857628433.690001</v>
      </c>
      <c r="G158" s="133"/>
      <c r="H158" s="143">
        <v>-12857628433.690001</v>
      </c>
      <c r="I158" s="153"/>
      <c r="J158" s="153"/>
    </row>
    <row r="159" spans="1:10">
      <c r="A159" s="141" t="s">
        <v>96</v>
      </c>
      <c r="B159" s="129" t="s">
        <v>93</v>
      </c>
      <c r="C159" s="132">
        <v>-9685177643.6599998</v>
      </c>
      <c r="D159" s="132">
        <v>0</v>
      </c>
      <c r="E159" s="132">
        <v>9685177643.6599998</v>
      </c>
      <c r="F159" s="142">
        <v>0</v>
      </c>
      <c r="G159" s="132"/>
      <c r="H159" s="142">
        <v>0</v>
      </c>
      <c r="I159" s="153"/>
      <c r="J159" s="153"/>
    </row>
    <row r="160" spans="1:10">
      <c r="A160" s="127" t="s">
        <v>429</v>
      </c>
      <c r="B160" s="128" t="s">
        <v>430</v>
      </c>
      <c r="C160" s="133">
        <v>0</v>
      </c>
      <c r="D160" s="133">
        <v>0</v>
      </c>
      <c r="E160" s="133">
        <v>0</v>
      </c>
      <c r="F160" s="133">
        <v>0</v>
      </c>
      <c r="G160" s="133"/>
      <c r="H160" s="133">
        <v>0</v>
      </c>
      <c r="I160" s="153"/>
      <c r="J160" s="153"/>
    </row>
    <row r="161" spans="1:10">
      <c r="A161" s="127" t="s">
        <v>563</v>
      </c>
      <c r="B161" s="128" t="s">
        <v>564</v>
      </c>
      <c r="C161" s="133">
        <v>-9685177643.6599998</v>
      </c>
      <c r="D161" s="133">
        <v>0</v>
      </c>
      <c r="E161" s="133">
        <v>9685177643.6599998</v>
      </c>
      <c r="F161" s="133">
        <v>0</v>
      </c>
      <c r="G161" s="133"/>
      <c r="H161" s="133">
        <v>0</v>
      </c>
      <c r="I161" s="153"/>
      <c r="J161" s="153"/>
    </row>
    <row r="162" spans="1:10">
      <c r="A162" s="141" t="s">
        <v>431</v>
      </c>
      <c r="B162" s="129" t="s">
        <v>97</v>
      </c>
      <c r="C162" s="132">
        <v>0</v>
      </c>
      <c r="D162" s="132">
        <v>0</v>
      </c>
      <c r="E162" s="132">
        <v>0</v>
      </c>
      <c r="F162" s="132">
        <v>0</v>
      </c>
      <c r="G162" s="132"/>
      <c r="H162" s="132">
        <v>0</v>
      </c>
      <c r="I162" s="153"/>
      <c r="J162" s="153"/>
    </row>
    <row r="163" spans="1:10">
      <c r="A163" s="127" t="s">
        <v>432</v>
      </c>
      <c r="B163" s="128" t="s">
        <v>433</v>
      </c>
      <c r="C163" s="133">
        <v>0</v>
      </c>
      <c r="D163" s="133">
        <v>0</v>
      </c>
      <c r="E163" s="133">
        <v>0</v>
      </c>
      <c r="F163" s="133">
        <v>0</v>
      </c>
      <c r="G163" s="133"/>
      <c r="H163" s="133">
        <v>0</v>
      </c>
      <c r="I163" s="153"/>
      <c r="J163" s="153"/>
    </row>
    <row r="164" spans="1:10">
      <c r="A164" s="127" t="s">
        <v>434</v>
      </c>
      <c r="B164" s="128" t="s">
        <v>435</v>
      </c>
      <c r="C164" s="133">
        <v>0</v>
      </c>
      <c r="D164" s="133">
        <v>0</v>
      </c>
      <c r="E164" s="133">
        <v>0</v>
      </c>
      <c r="F164" s="133">
        <v>0</v>
      </c>
      <c r="G164" s="133"/>
      <c r="H164" s="133">
        <v>0</v>
      </c>
      <c r="I164" s="153"/>
      <c r="J164" s="153"/>
    </row>
    <row r="165" spans="1:10">
      <c r="A165" s="127" t="s">
        <v>436</v>
      </c>
      <c r="B165" s="128" t="s">
        <v>437</v>
      </c>
      <c r="C165" s="133">
        <v>0</v>
      </c>
      <c r="D165" s="133">
        <v>0</v>
      </c>
      <c r="E165" s="133">
        <v>0</v>
      </c>
      <c r="F165" s="133">
        <v>0</v>
      </c>
      <c r="G165" s="133"/>
      <c r="H165" s="133">
        <v>0</v>
      </c>
      <c r="I165" s="153"/>
      <c r="J165" s="153"/>
    </row>
    <row r="166" spans="1:10">
      <c r="A166" s="127" t="s">
        <v>438</v>
      </c>
      <c r="B166" s="128" t="s">
        <v>439</v>
      </c>
      <c r="C166" s="133">
        <v>0</v>
      </c>
      <c r="D166" s="133">
        <v>0</v>
      </c>
      <c r="E166" s="133">
        <v>0</v>
      </c>
      <c r="F166" s="133">
        <v>0</v>
      </c>
      <c r="G166" s="133"/>
      <c r="H166" s="133">
        <v>0</v>
      </c>
      <c r="I166" s="153"/>
      <c r="J166" s="153"/>
    </row>
    <row r="167" spans="1:10">
      <c r="A167" s="127" t="s">
        <v>440</v>
      </c>
      <c r="B167" s="128" t="s">
        <v>441</v>
      </c>
      <c r="C167" s="133">
        <v>0</v>
      </c>
      <c r="D167" s="133">
        <v>0</v>
      </c>
      <c r="E167" s="133">
        <v>0</v>
      </c>
      <c r="F167" s="133">
        <v>0</v>
      </c>
      <c r="G167" s="133"/>
      <c r="H167" s="133">
        <v>0</v>
      </c>
      <c r="I167" s="153"/>
      <c r="J167" s="153"/>
    </row>
    <row r="168" spans="1:10">
      <c r="A168" s="138" t="s">
        <v>154</v>
      </c>
      <c r="B168" s="125" t="s">
        <v>442</v>
      </c>
      <c r="C168" s="130">
        <v>0</v>
      </c>
      <c r="D168" s="130">
        <v>2489613280</v>
      </c>
      <c r="E168" s="130">
        <v>7928032400</v>
      </c>
      <c r="F168" s="130">
        <v>5438419120</v>
      </c>
      <c r="G168" s="130"/>
      <c r="H168" s="130">
        <v>5438419120</v>
      </c>
      <c r="I168" s="307">
        <f>+H168-H187</f>
        <v>1136657262.0299997</v>
      </c>
      <c r="J168" s="153"/>
    </row>
    <row r="169" spans="1:10">
      <c r="A169" s="78" t="s">
        <v>156</v>
      </c>
      <c r="B169" s="126" t="s">
        <v>157</v>
      </c>
      <c r="C169" s="131">
        <v>0</v>
      </c>
      <c r="D169" s="131">
        <v>1889613280</v>
      </c>
      <c r="E169" s="131">
        <v>5600709045</v>
      </c>
      <c r="F169" s="131">
        <v>3711095765</v>
      </c>
      <c r="G169" s="131"/>
      <c r="H169" s="131">
        <v>3711095765</v>
      </c>
      <c r="I169" s="153"/>
      <c r="J169" s="153"/>
    </row>
    <row r="170" spans="1:10">
      <c r="A170" s="141" t="s">
        <v>158</v>
      </c>
      <c r="B170" s="129" t="s">
        <v>159</v>
      </c>
      <c r="C170" s="132">
        <v>0</v>
      </c>
      <c r="D170" s="132">
        <v>1889055563</v>
      </c>
      <c r="E170" s="132">
        <v>5600151328</v>
      </c>
      <c r="F170" s="132">
        <v>3711095765</v>
      </c>
      <c r="G170" s="132"/>
      <c r="H170" s="132">
        <v>3711095765</v>
      </c>
      <c r="I170" s="153"/>
      <c r="J170" s="153"/>
    </row>
    <row r="171" spans="1:10">
      <c r="A171" s="127" t="s">
        <v>443</v>
      </c>
      <c r="B171" s="128" t="s">
        <v>227</v>
      </c>
      <c r="C171" s="133">
        <v>0</v>
      </c>
      <c r="D171" s="133">
        <v>1889055563</v>
      </c>
      <c r="E171" s="133">
        <v>5600151328</v>
      </c>
      <c r="F171" s="133">
        <v>3711095765</v>
      </c>
      <c r="G171" s="133"/>
      <c r="H171" s="133">
        <v>3711095765</v>
      </c>
      <c r="I171" s="153"/>
      <c r="J171" s="153"/>
    </row>
    <row r="172" spans="1:10">
      <c r="A172" s="141" t="s">
        <v>160</v>
      </c>
      <c r="B172" s="129" t="s">
        <v>161</v>
      </c>
      <c r="C172" s="132">
        <v>0</v>
      </c>
      <c r="D172" s="132">
        <v>557717</v>
      </c>
      <c r="E172" s="132">
        <v>557717</v>
      </c>
      <c r="F172" s="132">
        <v>0</v>
      </c>
      <c r="G172" s="132"/>
      <c r="H172" s="132">
        <v>0</v>
      </c>
      <c r="I172" s="153"/>
      <c r="J172" s="153"/>
    </row>
    <row r="173" spans="1:10">
      <c r="A173" s="127" t="s">
        <v>444</v>
      </c>
      <c r="B173" s="128" t="s">
        <v>235</v>
      </c>
      <c r="C173" s="133">
        <v>0</v>
      </c>
      <c r="D173" s="133">
        <v>557717</v>
      </c>
      <c r="E173" s="133">
        <v>557717</v>
      </c>
      <c r="F173" s="133">
        <v>0</v>
      </c>
      <c r="G173" s="133"/>
      <c r="H173" s="133">
        <v>0</v>
      </c>
      <c r="I173" s="153"/>
      <c r="J173" s="153"/>
    </row>
    <row r="174" spans="1:10">
      <c r="A174" s="78" t="s">
        <v>558</v>
      </c>
      <c r="B174" s="126" t="s">
        <v>559</v>
      </c>
      <c r="C174" s="131">
        <v>0</v>
      </c>
      <c r="D174" s="131">
        <v>600000000</v>
      </c>
      <c r="E174" s="131">
        <v>600000000</v>
      </c>
      <c r="F174" s="131">
        <v>0</v>
      </c>
      <c r="G174" s="131"/>
      <c r="H174" s="131">
        <v>0</v>
      </c>
      <c r="I174" s="153"/>
      <c r="J174" s="153"/>
    </row>
    <row r="175" spans="1:10">
      <c r="A175" s="141" t="s">
        <v>569</v>
      </c>
      <c r="B175" s="129" t="s">
        <v>570</v>
      </c>
      <c r="C175" s="132">
        <v>0</v>
      </c>
      <c r="D175" s="132">
        <v>600000000</v>
      </c>
      <c r="E175" s="132">
        <v>600000000</v>
      </c>
      <c r="F175" s="132">
        <v>0</v>
      </c>
      <c r="G175" s="132"/>
      <c r="H175" s="132">
        <v>0</v>
      </c>
      <c r="I175" s="153"/>
      <c r="J175" s="153"/>
    </row>
    <row r="176" spans="1:10">
      <c r="A176" s="127" t="s">
        <v>571</v>
      </c>
      <c r="B176" s="128" t="s">
        <v>572</v>
      </c>
      <c r="C176" s="133">
        <v>0</v>
      </c>
      <c r="D176" s="133">
        <v>600000000</v>
      </c>
      <c r="E176" s="133">
        <v>600000000</v>
      </c>
      <c r="F176" s="133">
        <v>0</v>
      </c>
      <c r="G176" s="133"/>
      <c r="H176" s="133">
        <v>0</v>
      </c>
      <c r="I176" s="153"/>
      <c r="J176" s="153"/>
    </row>
    <row r="177" spans="1:10">
      <c r="A177" s="78" t="s">
        <v>162</v>
      </c>
      <c r="B177" s="126" t="s">
        <v>163</v>
      </c>
      <c r="C177" s="131">
        <v>0</v>
      </c>
      <c r="D177" s="131">
        <v>0</v>
      </c>
      <c r="E177" s="131">
        <v>1727323355</v>
      </c>
      <c r="F177" s="131">
        <v>1727323355</v>
      </c>
      <c r="G177" s="131"/>
      <c r="H177" s="131">
        <v>1727323355</v>
      </c>
      <c r="I177" s="153"/>
      <c r="J177" s="153"/>
    </row>
    <row r="178" spans="1:10">
      <c r="A178" s="141" t="s">
        <v>164</v>
      </c>
      <c r="B178" s="129" t="s">
        <v>165</v>
      </c>
      <c r="C178" s="132">
        <v>0</v>
      </c>
      <c r="D178" s="132">
        <v>0</v>
      </c>
      <c r="E178" s="132">
        <v>224783735</v>
      </c>
      <c r="F178" s="132">
        <v>224783735</v>
      </c>
      <c r="G178" s="132"/>
      <c r="H178" s="132">
        <v>224783735</v>
      </c>
      <c r="I178" s="153"/>
      <c r="J178" s="153"/>
    </row>
    <row r="179" spans="1:10">
      <c r="A179" s="127" t="s">
        <v>445</v>
      </c>
      <c r="B179" s="128" t="s">
        <v>446</v>
      </c>
      <c r="C179" s="133">
        <v>0</v>
      </c>
      <c r="D179" s="133">
        <v>0</v>
      </c>
      <c r="E179" s="133">
        <v>167859654</v>
      </c>
      <c r="F179" s="133">
        <v>167859654</v>
      </c>
      <c r="G179" s="133"/>
      <c r="H179" s="133">
        <v>167859654</v>
      </c>
      <c r="I179" s="153"/>
      <c r="J179" s="153"/>
    </row>
    <row r="180" spans="1:10">
      <c r="A180" s="127" t="s">
        <v>447</v>
      </c>
      <c r="B180" s="128" t="s">
        <v>448</v>
      </c>
      <c r="C180" s="133">
        <v>0</v>
      </c>
      <c r="D180" s="133">
        <v>0</v>
      </c>
      <c r="E180" s="133">
        <v>56924081</v>
      </c>
      <c r="F180" s="133">
        <v>56924081</v>
      </c>
      <c r="G180" s="133"/>
      <c r="H180" s="133">
        <v>56924081</v>
      </c>
      <c r="I180" s="153"/>
      <c r="J180" s="153"/>
    </row>
    <row r="181" spans="1:10">
      <c r="A181" s="141" t="s">
        <v>166</v>
      </c>
      <c r="B181" s="129" t="s">
        <v>167</v>
      </c>
      <c r="C181" s="132">
        <v>0</v>
      </c>
      <c r="D181" s="132">
        <v>0</v>
      </c>
      <c r="E181" s="132">
        <v>4867</v>
      </c>
      <c r="F181" s="132">
        <v>4867</v>
      </c>
      <c r="G181" s="132"/>
      <c r="H181" s="132">
        <v>4867</v>
      </c>
      <c r="I181" s="153"/>
      <c r="J181" s="153"/>
    </row>
    <row r="182" spans="1:10">
      <c r="A182" s="127" t="s">
        <v>451</v>
      </c>
      <c r="B182" s="128" t="s">
        <v>452</v>
      </c>
      <c r="C182" s="133">
        <v>0</v>
      </c>
      <c r="D182" s="133">
        <v>0</v>
      </c>
      <c r="E182" s="133">
        <v>4867</v>
      </c>
      <c r="F182" s="133">
        <v>4867</v>
      </c>
      <c r="G182" s="133"/>
      <c r="H182" s="133">
        <v>4867</v>
      </c>
      <c r="I182" s="153"/>
      <c r="J182" s="153"/>
    </row>
    <row r="183" spans="1:10">
      <c r="A183" s="141" t="s">
        <v>168</v>
      </c>
      <c r="B183" s="129" t="s">
        <v>573</v>
      </c>
      <c r="C183" s="132">
        <v>0</v>
      </c>
      <c r="D183" s="132">
        <v>0</v>
      </c>
      <c r="E183" s="132">
        <v>155165</v>
      </c>
      <c r="F183" s="132">
        <v>155165</v>
      </c>
      <c r="G183" s="132"/>
      <c r="H183" s="132">
        <v>155165</v>
      </c>
      <c r="I183" s="153"/>
      <c r="J183" s="153"/>
    </row>
    <row r="184" spans="1:10">
      <c r="A184" s="127" t="s">
        <v>454</v>
      </c>
      <c r="B184" s="128" t="s">
        <v>433</v>
      </c>
      <c r="C184" s="133">
        <v>0</v>
      </c>
      <c r="D184" s="133">
        <v>0</v>
      </c>
      <c r="E184" s="133">
        <v>155165</v>
      </c>
      <c r="F184" s="133">
        <v>155165</v>
      </c>
      <c r="G184" s="133"/>
      <c r="H184" s="133">
        <v>155165</v>
      </c>
      <c r="I184" s="153"/>
      <c r="J184" s="153"/>
    </row>
    <row r="185" spans="1:10">
      <c r="A185" s="141" t="s">
        <v>574</v>
      </c>
      <c r="B185" s="129" t="s">
        <v>575</v>
      </c>
      <c r="C185" s="132">
        <v>0</v>
      </c>
      <c r="D185" s="132">
        <v>0</v>
      </c>
      <c r="E185" s="132">
        <v>1502379588</v>
      </c>
      <c r="F185" s="132">
        <v>1502379588</v>
      </c>
      <c r="G185" s="132"/>
      <c r="H185" s="132">
        <v>1502379588</v>
      </c>
      <c r="I185" s="153"/>
      <c r="J185" s="153"/>
    </row>
    <row r="186" spans="1:10">
      <c r="A186" s="127" t="s">
        <v>576</v>
      </c>
      <c r="B186" s="128" t="s">
        <v>577</v>
      </c>
      <c r="C186" s="133">
        <v>0</v>
      </c>
      <c r="D186" s="133">
        <v>0</v>
      </c>
      <c r="E186" s="133">
        <v>1502379588</v>
      </c>
      <c r="F186" s="133">
        <v>1502379588</v>
      </c>
      <c r="G186" s="133"/>
      <c r="H186" s="133">
        <v>1502379588</v>
      </c>
      <c r="I186" s="153"/>
      <c r="J186" s="153"/>
    </row>
    <row r="187" spans="1:10">
      <c r="A187" s="138" t="s">
        <v>170</v>
      </c>
      <c r="B187" s="125" t="s">
        <v>171</v>
      </c>
      <c r="C187" s="130">
        <v>0</v>
      </c>
      <c r="D187" s="130">
        <v>4950030789.8900003</v>
      </c>
      <c r="E187" s="130">
        <v>648268931.91999996</v>
      </c>
      <c r="F187" s="130">
        <v>4301761857.9700003</v>
      </c>
      <c r="G187" s="130"/>
      <c r="H187" s="130">
        <v>4301761857.9700003</v>
      </c>
      <c r="I187" s="153"/>
      <c r="J187" s="153"/>
    </row>
    <row r="188" spans="1:10">
      <c r="A188" s="78" t="s">
        <v>172</v>
      </c>
      <c r="B188" s="126" t="s">
        <v>173</v>
      </c>
      <c r="C188" s="131">
        <v>0</v>
      </c>
      <c r="D188" s="131">
        <v>4773664498.5200005</v>
      </c>
      <c r="E188" s="131">
        <v>647711414.91999996</v>
      </c>
      <c r="F188" s="131">
        <v>4125953083.5999999</v>
      </c>
      <c r="G188" s="131"/>
      <c r="H188" s="131">
        <v>4125953083.5999999</v>
      </c>
      <c r="I188" s="153"/>
      <c r="J188" s="153"/>
    </row>
    <row r="189" spans="1:10">
      <c r="A189" s="141" t="s">
        <v>174</v>
      </c>
      <c r="B189" s="129" t="s">
        <v>175</v>
      </c>
      <c r="C189" s="132">
        <v>0</v>
      </c>
      <c r="D189" s="132">
        <v>2204528059.3699999</v>
      </c>
      <c r="E189" s="132">
        <v>555560270</v>
      </c>
      <c r="F189" s="132">
        <v>1648967789.3699999</v>
      </c>
      <c r="G189" s="132"/>
      <c r="H189" s="132">
        <v>1648967789.3699999</v>
      </c>
      <c r="I189" s="153"/>
      <c r="J189" s="153"/>
    </row>
    <row r="190" spans="1:10">
      <c r="A190" s="127" t="s">
        <v>455</v>
      </c>
      <c r="B190" s="128" t="s">
        <v>456</v>
      </c>
      <c r="C190" s="133">
        <v>0</v>
      </c>
      <c r="D190" s="133">
        <v>1638231398</v>
      </c>
      <c r="E190" s="133">
        <v>421012150</v>
      </c>
      <c r="F190" s="133">
        <v>1217219248</v>
      </c>
      <c r="G190" s="133"/>
      <c r="H190" s="133">
        <v>1217219248</v>
      </c>
      <c r="I190" s="153"/>
      <c r="J190" s="153"/>
    </row>
    <row r="191" spans="1:10">
      <c r="A191" s="127" t="s">
        <v>457</v>
      </c>
      <c r="B191" s="128" t="s">
        <v>458</v>
      </c>
      <c r="C191" s="133">
        <v>0</v>
      </c>
      <c r="D191" s="133">
        <v>7102428</v>
      </c>
      <c r="E191" s="133">
        <v>1370187</v>
      </c>
      <c r="F191" s="133">
        <v>5732241</v>
      </c>
      <c r="G191" s="133"/>
      <c r="H191" s="133">
        <v>5732241</v>
      </c>
      <c r="I191" s="153"/>
      <c r="J191" s="153"/>
    </row>
    <row r="192" spans="1:10">
      <c r="A192" s="127" t="s">
        <v>459</v>
      </c>
      <c r="B192" s="128" t="s">
        <v>460</v>
      </c>
      <c r="C192" s="133">
        <v>0</v>
      </c>
      <c r="D192" s="133">
        <v>154974558</v>
      </c>
      <c r="E192" s="133">
        <v>41486552</v>
      </c>
      <c r="F192" s="133">
        <v>113488006</v>
      </c>
      <c r="G192" s="133"/>
      <c r="H192" s="133">
        <v>113488006</v>
      </c>
      <c r="I192" s="153"/>
      <c r="J192" s="153"/>
    </row>
    <row r="193" spans="1:10">
      <c r="A193" s="127" t="s">
        <v>461</v>
      </c>
      <c r="B193" s="128" t="s">
        <v>462</v>
      </c>
      <c r="C193" s="133">
        <v>0</v>
      </c>
      <c r="D193" s="133">
        <v>354802406</v>
      </c>
      <c r="E193" s="133">
        <v>89764076</v>
      </c>
      <c r="F193" s="133">
        <v>265038330</v>
      </c>
      <c r="G193" s="133"/>
      <c r="H193" s="133">
        <v>265038330</v>
      </c>
      <c r="I193" s="153"/>
      <c r="J193" s="153"/>
    </row>
    <row r="194" spans="1:10">
      <c r="A194" s="127" t="s">
        <v>463</v>
      </c>
      <c r="B194" s="128" t="s">
        <v>402</v>
      </c>
      <c r="C194" s="133">
        <v>0</v>
      </c>
      <c r="D194" s="133">
        <v>42035189.369999997</v>
      </c>
      <c r="E194" s="133">
        <v>0</v>
      </c>
      <c r="F194" s="133">
        <v>42035189.369999997</v>
      </c>
      <c r="G194" s="133"/>
      <c r="H194" s="133">
        <v>42035189.369999997</v>
      </c>
      <c r="I194" s="153"/>
      <c r="J194" s="153"/>
    </row>
    <row r="195" spans="1:10">
      <c r="A195" s="127" t="s">
        <v>464</v>
      </c>
      <c r="B195" s="128" t="s">
        <v>465</v>
      </c>
      <c r="C195" s="133">
        <v>0</v>
      </c>
      <c r="D195" s="133">
        <v>4864966</v>
      </c>
      <c r="E195" s="133">
        <v>1270140</v>
      </c>
      <c r="F195" s="133">
        <v>3594826</v>
      </c>
      <c r="G195" s="133"/>
      <c r="H195" s="133">
        <v>3594826</v>
      </c>
      <c r="I195" s="153"/>
      <c r="J195" s="153"/>
    </row>
    <row r="196" spans="1:10">
      <c r="A196" s="127" t="s">
        <v>466</v>
      </c>
      <c r="B196" s="128" t="s">
        <v>467</v>
      </c>
      <c r="C196" s="133">
        <v>0</v>
      </c>
      <c r="D196" s="133">
        <v>2517114</v>
      </c>
      <c r="E196" s="133">
        <v>657165</v>
      </c>
      <c r="F196" s="133">
        <v>1859949</v>
      </c>
      <c r="G196" s="133"/>
      <c r="H196" s="133">
        <v>1859949</v>
      </c>
      <c r="I196" s="153"/>
      <c r="J196" s="153"/>
    </row>
    <row r="197" spans="1:10">
      <c r="A197" s="141" t="s">
        <v>176</v>
      </c>
      <c r="B197" s="129" t="s">
        <v>177</v>
      </c>
      <c r="C197" s="132">
        <v>0</v>
      </c>
      <c r="D197" s="132">
        <v>411000200</v>
      </c>
      <c r="E197" s="132">
        <v>0</v>
      </c>
      <c r="F197" s="132">
        <v>411000200</v>
      </c>
      <c r="G197" s="132"/>
      <c r="H197" s="132">
        <v>411000200</v>
      </c>
      <c r="I197" s="153"/>
      <c r="J197" s="153"/>
    </row>
    <row r="198" spans="1:10">
      <c r="A198" s="127" t="s">
        <v>468</v>
      </c>
      <c r="B198" s="128" t="s">
        <v>415</v>
      </c>
      <c r="C198" s="133">
        <v>0</v>
      </c>
      <c r="D198" s="133">
        <v>66329000</v>
      </c>
      <c r="E198" s="133">
        <v>0</v>
      </c>
      <c r="F198" s="133">
        <v>66329000</v>
      </c>
      <c r="G198" s="133"/>
      <c r="H198" s="133">
        <v>66329000</v>
      </c>
      <c r="I198" s="153"/>
      <c r="J198" s="153"/>
    </row>
    <row r="199" spans="1:10">
      <c r="A199" s="127" t="s">
        <v>469</v>
      </c>
      <c r="B199" s="128" t="s">
        <v>470</v>
      </c>
      <c r="C199" s="133">
        <v>0</v>
      </c>
      <c r="D199" s="133">
        <v>139185600</v>
      </c>
      <c r="E199" s="133">
        <v>0</v>
      </c>
      <c r="F199" s="133">
        <v>139185600</v>
      </c>
      <c r="G199" s="133"/>
      <c r="H199" s="133">
        <v>139185600</v>
      </c>
      <c r="I199" s="153"/>
      <c r="J199" s="153"/>
    </row>
    <row r="200" spans="1:10">
      <c r="A200" s="127" t="s">
        <v>471</v>
      </c>
      <c r="B200" s="128" t="s">
        <v>472</v>
      </c>
      <c r="C200" s="133">
        <v>0</v>
      </c>
      <c r="D200" s="133">
        <v>9326500</v>
      </c>
      <c r="E200" s="133">
        <v>0</v>
      </c>
      <c r="F200" s="133">
        <v>9326500</v>
      </c>
      <c r="G200" s="133"/>
      <c r="H200" s="133">
        <v>9326500</v>
      </c>
      <c r="I200" s="153"/>
      <c r="J200" s="153"/>
    </row>
    <row r="201" spans="1:10">
      <c r="A201" s="127" t="s">
        <v>473</v>
      </c>
      <c r="B201" s="128" t="s">
        <v>474</v>
      </c>
      <c r="C201" s="133">
        <v>0</v>
      </c>
      <c r="D201" s="133">
        <v>196159100</v>
      </c>
      <c r="E201" s="133">
        <v>0</v>
      </c>
      <c r="F201" s="133">
        <v>196159100</v>
      </c>
      <c r="G201" s="133"/>
      <c r="H201" s="133">
        <v>196159100</v>
      </c>
      <c r="I201" s="153"/>
      <c r="J201" s="153"/>
    </row>
    <row r="202" spans="1:10">
      <c r="A202" s="141" t="s">
        <v>178</v>
      </c>
      <c r="B202" s="129" t="s">
        <v>179</v>
      </c>
      <c r="C202" s="132">
        <v>0</v>
      </c>
      <c r="D202" s="132">
        <v>82938500</v>
      </c>
      <c r="E202" s="132">
        <v>0</v>
      </c>
      <c r="F202" s="132">
        <v>82938500</v>
      </c>
      <c r="G202" s="132"/>
      <c r="H202" s="132">
        <v>82938500</v>
      </c>
      <c r="I202" s="153"/>
      <c r="J202" s="153"/>
    </row>
    <row r="203" spans="1:10">
      <c r="A203" s="127" t="s">
        <v>475</v>
      </c>
      <c r="B203" s="128" t="s">
        <v>374</v>
      </c>
      <c r="C203" s="133">
        <v>0</v>
      </c>
      <c r="D203" s="133">
        <v>49745300</v>
      </c>
      <c r="E203" s="133">
        <v>0</v>
      </c>
      <c r="F203" s="133">
        <v>49745300</v>
      </c>
      <c r="G203" s="133"/>
      <c r="H203" s="133">
        <v>49745300</v>
      </c>
      <c r="I203" s="153"/>
      <c r="J203" s="153"/>
    </row>
    <row r="204" spans="1:10">
      <c r="A204" s="127" t="s">
        <v>476</v>
      </c>
      <c r="B204" s="128" t="s">
        <v>375</v>
      </c>
      <c r="C204" s="133">
        <v>0</v>
      </c>
      <c r="D204" s="133">
        <v>8300900</v>
      </c>
      <c r="E204" s="133">
        <v>0</v>
      </c>
      <c r="F204" s="133">
        <v>8300900</v>
      </c>
      <c r="G204" s="133"/>
      <c r="H204" s="133">
        <v>8300900</v>
      </c>
      <c r="I204" s="153"/>
      <c r="J204" s="153"/>
    </row>
    <row r="205" spans="1:10">
      <c r="A205" s="127" t="s">
        <v>477</v>
      </c>
      <c r="B205" s="128" t="s">
        <v>367</v>
      </c>
      <c r="C205" s="133">
        <v>0</v>
      </c>
      <c r="D205" s="133">
        <v>8300900</v>
      </c>
      <c r="E205" s="133">
        <v>0</v>
      </c>
      <c r="F205" s="133">
        <v>8300900</v>
      </c>
      <c r="G205" s="133"/>
      <c r="H205" s="133">
        <v>8300900</v>
      </c>
      <c r="I205" s="153"/>
      <c r="J205" s="153"/>
    </row>
    <row r="206" spans="1:10">
      <c r="A206" s="127" t="s">
        <v>478</v>
      </c>
      <c r="B206" s="128" t="s">
        <v>366</v>
      </c>
      <c r="C206" s="133">
        <v>0</v>
      </c>
      <c r="D206" s="133">
        <v>16591400</v>
      </c>
      <c r="E206" s="133">
        <v>0</v>
      </c>
      <c r="F206" s="133">
        <v>16591400</v>
      </c>
      <c r="G206" s="133"/>
      <c r="H206" s="133">
        <v>16591400</v>
      </c>
      <c r="I206" s="153"/>
      <c r="J206" s="153"/>
    </row>
    <row r="207" spans="1:10">
      <c r="A207" s="141" t="s">
        <v>180</v>
      </c>
      <c r="B207" s="129" t="s">
        <v>181</v>
      </c>
      <c r="C207" s="132">
        <v>0</v>
      </c>
      <c r="D207" s="132">
        <v>513420916.43000001</v>
      </c>
      <c r="E207" s="132">
        <v>41754946.740000002</v>
      </c>
      <c r="F207" s="132">
        <v>471665969.69</v>
      </c>
      <c r="G207" s="132"/>
      <c r="H207" s="132">
        <v>471665969.69</v>
      </c>
      <c r="I207" s="153"/>
      <c r="J207" s="153"/>
    </row>
    <row r="208" spans="1:10">
      <c r="A208" s="127" t="s">
        <v>479</v>
      </c>
      <c r="B208" s="128" t="s">
        <v>393</v>
      </c>
      <c r="C208" s="133">
        <v>0</v>
      </c>
      <c r="D208" s="133">
        <v>80311350.810000002</v>
      </c>
      <c r="E208" s="133">
        <v>0</v>
      </c>
      <c r="F208" s="133">
        <v>80311350.810000002</v>
      </c>
      <c r="G208" s="133"/>
      <c r="H208" s="133">
        <v>80311350.810000002</v>
      </c>
      <c r="I208" s="153"/>
      <c r="J208" s="153"/>
    </row>
    <row r="209" spans="1:10">
      <c r="A209" s="127" t="s">
        <v>480</v>
      </c>
      <c r="B209" s="128" t="s">
        <v>391</v>
      </c>
      <c r="C209" s="133">
        <v>0</v>
      </c>
      <c r="D209" s="133">
        <v>152015581.90000001</v>
      </c>
      <c r="E209" s="133">
        <v>41754946.740000002</v>
      </c>
      <c r="F209" s="133">
        <v>110260635.16</v>
      </c>
      <c r="G209" s="133"/>
      <c r="H209" s="133">
        <v>110260635.16</v>
      </c>
      <c r="I209" s="153"/>
      <c r="J209" s="153"/>
    </row>
    <row r="210" spans="1:10">
      <c r="A210" s="127" t="s">
        <v>481</v>
      </c>
      <c r="B210" s="128" t="s">
        <v>395</v>
      </c>
      <c r="C210" s="133">
        <v>0</v>
      </c>
      <c r="D210" s="133">
        <v>60647137.299999997</v>
      </c>
      <c r="E210" s="133">
        <v>0</v>
      </c>
      <c r="F210" s="133">
        <v>60647137.299999997</v>
      </c>
      <c r="G210" s="133"/>
      <c r="H210" s="133">
        <v>60647137.299999997</v>
      </c>
      <c r="I210" s="153"/>
      <c r="J210" s="153"/>
    </row>
    <row r="211" spans="1:10">
      <c r="A211" s="127" t="s">
        <v>482</v>
      </c>
      <c r="B211" s="128" t="s">
        <v>399</v>
      </c>
      <c r="C211" s="133">
        <v>0</v>
      </c>
      <c r="D211" s="133">
        <v>147345025.99000001</v>
      </c>
      <c r="E211" s="133">
        <v>0</v>
      </c>
      <c r="F211" s="133">
        <v>147345025.99000001</v>
      </c>
      <c r="G211" s="133"/>
      <c r="H211" s="133">
        <v>147345025.99000001</v>
      </c>
      <c r="I211" s="153"/>
      <c r="J211" s="153"/>
    </row>
    <row r="212" spans="1:10">
      <c r="A212" s="127" t="s">
        <v>483</v>
      </c>
      <c r="B212" s="128" t="s">
        <v>397</v>
      </c>
      <c r="C212" s="133">
        <v>0</v>
      </c>
      <c r="D212" s="133">
        <v>67864729.060000002</v>
      </c>
      <c r="E212" s="133">
        <v>0</v>
      </c>
      <c r="F212" s="133">
        <v>67864729.060000002</v>
      </c>
      <c r="G212" s="133"/>
      <c r="H212" s="133">
        <v>67864729.060000002</v>
      </c>
      <c r="I212" s="153"/>
      <c r="J212" s="153"/>
    </row>
    <row r="213" spans="1:10">
      <c r="A213" s="127" t="s">
        <v>484</v>
      </c>
      <c r="B213" s="128" t="s">
        <v>403</v>
      </c>
      <c r="C213" s="133">
        <v>0</v>
      </c>
      <c r="D213" s="133">
        <v>5237091.37</v>
      </c>
      <c r="E213" s="133">
        <v>0</v>
      </c>
      <c r="F213" s="133">
        <v>5237091.37</v>
      </c>
      <c r="G213" s="133"/>
      <c r="H213" s="133">
        <v>5237091.37</v>
      </c>
      <c r="I213" s="153"/>
      <c r="J213" s="153"/>
    </row>
    <row r="214" spans="1:10">
      <c r="A214" s="141" t="s">
        <v>184</v>
      </c>
      <c r="B214" s="129" t="s">
        <v>185</v>
      </c>
      <c r="C214" s="132">
        <v>0</v>
      </c>
      <c r="D214" s="132">
        <v>1561776822.72</v>
      </c>
      <c r="E214" s="132">
        <v>50396198.18</v>
      </c>
      <c r="F214" s="132">
        <v>1511380624.54</v>
      </c>
      <c r="G214" s="132"/>
      <c r="H214" s="132">
        <v>1511380624.54</v>
      </c>
      <c r="I214" s="153"/>
      <c r="J214" s="153"/>
    </row>
    <row r="215" spans="1:10">
      <c r="A215" s="127" t="s">
        <v>549</v>
      </c>
      <c r="B215" s="128" t="s">
        <v>550</v>
      </c>
      <c r="C215" s="133">
        <v>0</v>
      </c>
      <c r="D215" s="133">
        <v>1108400.01</v>
      </c>
      <c r="E215" s="133">
        <v>313700</v>
      </c>
      <c r="F215" s="133">
        <v>794700.01</v>
      </c>
      <c r="G215" s="133"/>
      <c r="H215" s="133">
        <v>794700.01</v>
      </c>
      <c r="I215" s="153"/>
      <c r="J215" s="153"/>
    </row>
    <row r="216" spans="1:10">
      <c r="A216" s="127" t="s">
        <v>485</v>
      </c>
      <c r="B216" s="128" t="s">
        <v>486</v>
      </c>
      <c r="C216" s="133">
        <v>0</v>
      </c>
      <c r="D216" s="133">
        <v>301800</v>
      </c>
      <c r="E216" s="133">
        <v>301800</v>
      </c>
      <c r="F216" s="133">
        <v>0</v>
      </c>
      <c r="G216" s="133"/>
      <c r="H216" s="133">
        <v>0</v>
      </c>
      <c r="I216" s="153"/>
      <c r="J216" s="153"/>
    </row>
    <row r="217" spans="1:10">
      <c r="A217" s="127" t="s">
        <v>578</v>
      </c>
      <c r="B217" s="128" t="s">
        <v>579</v>
      </c>
      <c r="C217" s="133">
        <v>0</v>
      </c>
      <c r="D217" s="133">
        <v>130000.36</v>
      </c>
      <c r="E217" s="133">
        <v>65000.18</v>
      </c>
      <c r="F217" s="133">
        <v>65000.18</v>
      </c>
      <c r="G217" s="133"/>
      <c r="H217" s="133">
        <v>65000.18</v>
      </c>
      <c r="I217" s="153"/>
      <c r="J217" s="153"/>
    </row>
    <row r="218" spans="1:10">
      <c r="A218" s="127" t="s">
        <v>487</v>
      </c>
      <c r="B218" s="128" t="s">
        <v>377</v>
      </c>
      <c r="C218" s="133">
        <v>0</v>
      </c>
      <c r="D218" s="133">
        <v>30631976.760000002</v>
      </c>
      <c r="E218" s="133">
        <v>3213678</v>
      </c>
      <c r="F218" s="133">
        <v>27418298.760000002</v>
      </c>
      <c r="G218" s="133"/>
      <c r="H218" s="133">
        <v>27418298.760000002</v>
      </c>
    </row>
    <row r="219" spans="1:10">
      <c r="A219" s="127" t="s">
        <v>488</v>
      </c>
      <c r="B219" s="128" t="s">
        <v>385</v>
      </c>
      <c r="C219" s="133">
        <v>0</v>
      </c>
      <c r="D219" s="133">
        <v>32137797</v>
      </c>
      <c r="E219" s="133">
        <v>32137797</v>
      </c>
      <c r="F219" s="133">
        <v>0</v>
      </c>
      <c r="G219" s="133"/>
      <c r="H219" s="133">
        <v>0</v>
      </c>
    </row>
    <row r="220" spans="1:10">
      <c r="A220" s="127" t="s">
        <v>489</v>
      </c>
      <c r="B220" s="128" t="s">
        <v>360</v>
      </c>
      <c r="C220" s="133">
        <v>0</v>
      </c>
      <c r="D220" s="133">
        <v>7052459</v>
      </c>
      <c r="E220" s="133">
        <v>0</v>
      </c>
      <c r="F220" s="133">
        <v>7052459</v>
      </c>
      <c r="G220" s="133"/>
      <c r="H220" s="133">
        <v>7052459</v>
      </c>
    </row>
    <row r="221" spans="1:10">
      <c r="A221" s="127" t="s">
        <v>490</v>
      </c>
      <c r="B221" s="128" t="s">
        <v>280</v>
      </c>
      <c r="C221" s="133">
        <v>0</v>
      </c>
      <c r="D221" s="133">
        <v>153733945.25999999</v>
      </c>
      <c r="E221" s="133">
        <v>162345</v>
      </c>
      <c r="F221" s="133">
        <v>153571600.25999999</v>
      </c>
      <c r="G221" s="133"/>
      <c r="H221" s="133">
        <v>153571600.25999999</v>
      </c>
    </row>
    <row r="222" spans="1:10">
      <c r="A222" s="127" t="s">
        <v>491</v>
      </c>
      <c r="B222" s="128" t="s">
        <v>492</v>
      </c>
      <c r="C222" s="133">
        <v>0</v>
      </c>
      <c r="D222" s="133">
        <v>22450980</v>
      </c>
      <c r="E222" s="133">
        <v>12277823</v>
      </c>
      <c r="F222" s="133">
        <v>10173157</v>
      </c>
      <c r="G222" s="133"/>
      <c r="H222" s="133">
        <v>10173157</v>
      </c>
    </row>
    <row r="223" spans="1:10">
      <c r="A223" s="127" t="s">
        <v>493</v>
      </c>
      <c r="B223" s="128" t="s">
        <v>494</v>
      </c>
      <c r="C223" s="133">
        <v>0</v>
      </c>
      <c r="D223" s="133">
        <v>44112944.729999997</v>
      </c>
      <c r="E223" s="133">
        <v>0</v>
      </c>
      <c r="F223" s="133">
        <v>44112944.729999997</v>
      </c>
      <c r="G223" s="133"/>
      <c r="H223" s="133">
        <v>44112944.729999997</v>
      </c>
    </row>
    <row r="224" spans="1:10">
      <c r="A224" s="127" t="s">
        <v>495</v>
      </c>
      <c r="B224" s="128" t="s">
        <v>240</v>
      </c>
      <c r="C224" s="133">
        <v>0</v>
      </c>
      <c r="D224" s="133">
        <v>2516278.9300000002</v>
      </c>
      <c r="E224" s="133">
        <v>0</v>
      </c>
      <c r="F224" s="133">
        <v>2516278.9300000002</v>
      </c>
      <c r="G224" s="133"/>
      <c r="H224" s="133">
        <v>2516278.9300000002</v>
      </c>
    </row>
    <row r="225" spans="1:8">
      <c r="A225" s="127" t="s">
        <v>496</v>
      </c>
      <c r="B225" s="128" t="s">
        <v>497</v>
      </c>
      <c r="C225" s="133">
        <v>0</v>
      </c>
      <c r="D225" s="133">
        <v>1562120</v>
      </c>
      <c r="E225" s="133">
        <v>781060</v>
      </c>
      <c r="F225" s="133">
        <v>781060</v>
      </c>
      <c r="G225" s="133"/>
      <c r="H225" s="133">
        <v>781060</v>
      </c>
    </row>
    <row r="226" spans="1:8">
      <c r="A226" s="127" t="s">
        <v>498</v>
      </c>
      <c r="B226" s="128" t="s">
        <v>499</v>
      </c>
      <c r="C226" s="133">
        <v>0</v>
      </c>
      <c r="D226" s="133">
        <v>2285990</v>
      </c>
      <c r="E226" s="133">
        <v>1142995</v>
      </c>
      <c r="F226" s="133">
        <v>1142995</v>
      </c>
      <c r="G226" s="133"/>
      <c r="H226" s="133">
        <v>1142995</v>
      </c>
    </row>
    <row r="227" spans="1:8">
      <c r="A227" s="127" t="s">
        <v>500</v>
      </c>
      <c r="B227" s="128" t="s">
        <v>501</v>
      </c>
      <c r="C227" s="133">
        <v>0</v>
      </c>
      <c r="D227" s="133">
        <v>642600</v>
      </c>
      <c r="E227" s="133">
        <v>0</v>
      </c>
      <c r="F227" s="133">
        <v>642600</v>
      </c>
      <c r="G227" s="133"/>
      <c r="H227" s="133">
        <v>642600</v>
      </c>
    </row>
    <row r="228" spans="1:8">
      <c r="A228" s="127" t="s">
        <v>503</v>
      </c>
      <c r="B228" s="128" t="s">
        <v>328</v>
      </c>
      <c r="C228" s="133">
        <v>0</v>
      </c>
      <c r="D228" s="133">
        <v>1187182487</v>
      </c>
      <c r="E228" s="133">
        <v>0</v>
      </c>
      <c r="F228" s="133">
        <v>1187182487</v>
      </c>
      <c r="G228" s="133"/>
      <c r="H228" s="133">
        <v>1187182487</v>
      </c>
    </row>
    <row r="229" spans="1:8">
      <c r="A229" s="127" t="s">
        <v>504</v>
      </c>
      <c r="B229" s="128" t="s">
        <v>330</v>
      </c>
      <c r="C229" s="133">
        <v>0</v>
      </c>
      <c r="D229" s="133">
        <v>75927043.670000002</v>
      </c>
      <c r="E229" s="133">
        <v>0</v>
      </c>
      <c r="F229" s="133">
        <v>75927043.670000002</v>
      </c>
      <c r="G229" s="133"/>
      <c r="H229" s="133">
        <v>75927043.670000002</v>
      </c>
    </row>
    <row r="230" spans="1:8">
      <c r="A230" s="78" t="s">
        <v>188</v>
      </c>
      <c r="B230" s="126" t="s">
        <v>189</v>
      </c>
      <c r="C230" s="131">
        <v>0</v>
      </c>
      <c r="D230" s="131">
        <v>175808774.37</v>
      </c>
      <c r="E230" s="131">
        <v>0</v>
      </c>
      <c r="F230" s="131">
        <v>175808774.37</v>
      </c>
      <c r="G230" s="131"/>
      <c r="H230" s="131">
        <v>175808774.37</v>
      </c>
    </row>
    <row r="231" spans="1:8">
      <c r="A231" s="141" t="s">
        <v>191</v>
      </c>
      <c r="B231" s="129" t="s">
        <v>192</v>
      </c>
      <c r="C231" s="132">
        <v>0</v>
      </c>
      <c r="D231" s="132">
        <v>77858836.370000005</v>
      </c>
      <c r="E231" s="132">
        <v>0</v>
      </c>
      <c r="F231" s="132">
        <v>77858836.370000005</v>
      </c>
      <c r="G231" s="132"/>
      <c r="H231" s="132">
        <v>77858836.370000005</v>
      </c>
    </row>
    <row r="232" spans="1:8">
      <c r="A232" s="127" t="s">
        <v>505</v>
      </c>
      <c r="B232" s="128" t="s">
        <v>244</v>
      </c>
      <c r="C232" s="133">
        <v>0</v>
      </c>
      <c r="D232" s="133">
        <v>23156240.739999998</v>
      </c>
      <c r="E232" s="133">
        <v>0</v>
      </c>
      <c r="F232" s="133">
        <v>23156240.739999998</v>
      </c>
      <c r="G232" s="133"/>
      <c r="H232" s="133">
        <v>23156240.739999998</v>
      </c>
    </row>
    <row r="233" spans="1:8">
      <c r="A233" s="127" t="s">
        <v>506</v>
      </c>
      <c r="B233" s="128" t="s">
        <v>246</v>
      </c>
      <c r="C233" s="133">
        <v>0</v>
      </c>
      <c r="D233" s="133">
        <v>11614214.51</v>
      </c>
      <c r="E233" s="133">
        <v>0</v>
      </c>
      <c r="F233" s="133">
        <v>11614214.51</v>
      </c>
      <c r="G233" s="133"/>
      <c r="H233" s="133">
        <v>11614214.51</v>
      </c>
    </row>
    <row r="234" spans="1:8">
      <c r="A234" s="127" t="s">
        <v>507</v>
      </c>
      <c r="B234" s="128" t="s">
        <v>250</v>
      </c>
      <c r="C234" s="133">
        <v>0</v>
      </c>
      <c r="D234" s="133">
        <v>37036271.560000002</v>
      </c>
      <c r="E234" s="133">
        <v>0</v>
      </c>
      <c r="F234" s="133">
        <v>37036271.560000002</v>
      </c>
      <c r="G234" s="133"/>
      <c r="H234" s="133">
        <v>37036271.560000002</v>
      </c>
    </row>
    <row r="235" spans="1:8">
      <c r="A235" s="127" t="s">
        <v>508</v>
      </c>
      <c r="B235" s="128" t="s">
        <v>273</v>
      </c>
      <c r="C235" s="133">
        <v>0</v>
      </c>
      <c r="D235" s="133">
        <v>6052109.5599999996</v>
      </c>
      <c r="E235" s="133">
        <v>0</v>
      </c>
      <c r="F235" s="133">
        <v>6052109.5599999996</v>
      </c>
      <c r="G235" s="133"/>
      <c r="H235" s="133">
        <v>6052109.5599999996</v>
      </c>
    </row>
    <row r="236" spans="1:8">
      <c r="A236" s="141" t="s">
        <v>195</v>
      </c>
      <c r="B236" s="129" t="s">
        <v>196</v>
      </c>
      <c r="C236" s="132">
        <v>0</v>
      </c>
      <c r="D236" s="132">
        <v>97949938</v>
      </c>
      <c r="E236" s="132">
        <v>0</v>
      </c>
      <c r="F236" s="132">
        <v>97949938</v>
      </c>
      <c r="G236" s="132"/>
      <c r="H236" s="132">
        <v>97949938</v>
      </c>
    </row>
    <row r="237" spans="1:8">
      <c r="A237" s="127" t="s">
        <v>510</v>
      </c>
      <c r="B237" s="128" t="s">
        <v>419</v>
      </c>
      <c r="C237" s="133">
        <v>0</v>
      </c>
      <c r="D237" s="133">
        <v>97949938</v>
      </c>
      <c r="E237" s="133">
        <v>0</v>
      </c>
      <c r="F237" s="133">
        <v>97949938</v>
      </c>
      <c r="G237" s="133"/>
      <c r="H237" s="133">
        <v>97949938</v>
      </c>
    </row>
    <row r="238" spans="1:8">
      <c r="A238" s="78" t="s">
        <v>197</v>
      </c>
      <c r="B238" s="126" t="s">
        <v>199</v>
      </c>
      <c r="C238" s="131">
        <v>0</v>
      </c>
      <c r="D238" s="131">
        <v>557517</v>
      </c>
      <c r="E238" s="131">
        <v>557517</v>
      </c>
      <c r="F238" s="131">
        <v>0</v>
      </c>
      <c r="G238" s="131"/>
      <c r="H238" s="131">
        <v>0</v>
      </c>
    </row>
    <row r="239" spans="1:8">
      <c r="A239" s="141" t="s">
        <v>202</v>
      </c>
      <c r="B239" s="129" t="s">
        <v>513</v>
      </c>
      <c r="C239" s="132">
        <v>0</v>
      </c>
      <c r="D239" s="132">
        <v>557517</v>
      </c>
      <c r="E239" s="132">
        <v>557517</v>
      </c>
      <c r="F239" s="132">
        <v>0</v>
      </c>
      <c r="G239" s="132"/>
      <c r="H239" s="132">
        <v>0</v>
      </c>
    </row>
    <row r="240" spans="1:8">
      <c r="A240" s="127" t="s">
        <v>514</v>
      </c>
      <c r="B240" s="128" t="s">
        <v>235</v>
      </c>
      <c r="C240" s="133">
        <v>0</v>
      </c>
      <c r="D240" s="133">
        <v>557517</v>
      </c>
      <c r="E240" s="133">
        <v>557517</v>
      </c>
      <c r="F240" s="133">
        <v>0</v>
      </c>
      <c r="G240" s="133"/>
      <c r="H240" s="133">
        <v>0</v>
      </c>
    </row>
    <row r="241" spans="1:8">
      <c r="A241" s="138" t="s">
        <v>105</v>
      </c>
      <c r="B241" s="125" t="s">
        <v>106</v>
      </c>
      <c r="C241" s="130">
        <v>0</v>
      </c>
      <c r="D241" s="130">
        <v>2403698823</v>
      </c>
      <c r="E241" s="130">
        <v>2403698823</v>
      </c>
      <c r="F241" s="130">
        <v>0</v>
      </c>
      <c r="G241" s="130"/>
      <c r="H241" s="130">
        <v>0</v>
      </c>
    </row>
    <row r="242" spans="1:8">
      <c r="A242" s="78" t="s">
        <v>109</v>
      </c>
      <c r="B242" s="126" t="s">
        <v>110</v>
      </c>
      <c r="C242" s="131">
        <v>347088385</v>
      </c>
      <c r="D242" s="131">
        <v>0</v>
      </c>
      <c r="E242" s="131">
        <v>0</v>
      </c>
      <c r="F242" s="131">
        <v>347088385</v>
      </c>
      <c r="G242" s="131"/>
      <c r="H242" s="131">
        <v>347088385</v>
      </c>
    </row>
    <row r="243" spans="1:8">
      <c r="A243" s="141" t="s">
        <v>113</v>
      </c>
      <c r="B243" s="129" t="s">
        <v>114</v>
      </c>
      <c r="C243" s="132">
        <v>347088385</v>
      </c>
      <c r="D243" s="132">
        <v>0</v>
      </c>
      <c r="E243" s="132">
        <v>0</v>
      </c>
      <c r="F243" s="132">
        <v>347088385</v>
      </c>
      <c r="G243" s="132"/>
      <c r="H243" s="132">
        <v>347088385</v>
      </c>
    </row>
    <row r="244" spans="1:8">
      <c r="A244" s="127" t="s">
        <v>515</v>
      </c>
      <c r="B244" s="128" t="s">
        <v>516</v>
      </c>
      <c r="C244" s="133">
        <v>347088385</v>
      </c>
      <c r="D244" s="133">
        <v>0</v>
      </c>
      <c r="E244" s="133">
        <v>0</v>
      </c>
      <c r="F244" s="133">
        <v>347088385</v>
      </c>
      <c r="G244" s="133"/>
      <c r="H244" s="133">
        <v>347088385</v>
      </c>
    </row>
    <row r="245" spans="1:8">
      <c r="A245" s="127" t="s">
        <v>517</v>
      </c>
      <c r="B245" s="128" t="s">
        <v>518</v>
      </c>
      <c r="C245" s="133">
        <v>0</v>
      </c>
      <c r="D245" s="133">
        <v>0</v>
      </c>
      <c r="E245" s="133">
        <v>0</v>
      </c>
      <c r="F245" s="133">
        <v>0</v>
      </c>
      <c r="G245" s="133"/>
      <c r="H245" s="133">
        <v>0</v>
      </c>
    </row>
    <row r="246" spans="1:8">
      <c r="A246" s="78" t="s">
        <v>117</v>
      </c>
      <c r="B246" s="126" t="s">
        <v>118</v>
      </c>
      <c r="C246" s="131">
        <v>2431446147.3499999</v>
      </c>
      <c r="D246" s="131">
        <v>206178587</v>
      </c>
      <c r="E246" s="131">
        <v>2197520236</v>
      </c>
      <c r="F246" s="131">
        <v>440104498.35000002</v>
      </c>
      <c r="G246" s="131"/>
      <c r="H246" s="131">
        <v>440104498.35000002</v>
      </c>
    </row>
    <row r="247" spans="1:8">
      <c r="A247" s="141" t="s">
        <v>121</v>
      </c>
      <c r="B247" s="129" t="s">
        <v>122</v>
      </c>
      <c r="C247" s="132">
        <v>40825599</v>
      </c>
      <c r="D247" s="132">
        <v>173510037</v>
      </c>
      <c r="E247" s="132">
        <v>35194559</v>
      </c>
      <c r="F247" s="132">
        <v>179141077</v>
      </c>
      <c r="G247" s="132"/>
      <c r="H247" s="132">
        <v>179141077</v>
      </c>
    </row>
    <row r="248" spans="1:8">
      <c r="A248" s="127" t="s">
        <v>519</v>
      </c>
      <c r="B248" s="128" t="s">
        <v>435</v>
      </c>
      <c r="C248" s="133">
        <v>40825599</v>
      </c>
      <c r="D248" s="133">
        <v>173510037</v>
      </c>
      <c r="E248" s="133">
        <v>35194559</v>
      </c>
      <c r="F248" s="133">
        <v>179141077</v>
      </c>
      <c r="G248" s="133"/>
      <c r="H248" s="133">
        <v>179141077</v>
      </c>
    </row>
    <row r="249" spans="1:8">
      <c r="A249" s="141" t="s">
        <v>125</v>
      </c>
      <c r="B249" s="129" t="s">
        <v>126</v>
      </c>
      <c r="C249" s="132">
        <v>2390620548.3499999</v>
      </c>
      <c r="D249" s="132">
        <v>32668550</v>
      </c>
      <c r="E249" s="132">
        <v>2162325677</v>
      </c>
      <c r="F249" s="132">
        <v>260963421.34999999</v>
      </c>
      <c r="G249" s="132"/>
      <c r="H249" s="132">
        <v>260963421.34999999</v>
      </c>
    </row>
    <row r="250" spans="1:8">
      <c r="A250" s="127" t="s">
        <v>520</v>
      </c>
      <c r="B250" s="128" t="s">
        <v>521</v>
      </c>
      <c r="C250" s="133">
        <v>2390620548.3499999</v>
      </c>
      <c r="D250" s="133">
        <v>32668550</v>
      </c>
      <c r="E250" s="133">
        <v>2162325677</v>
      </c>
      <c r="F250" s="133">
        <v>260963421.34999999</v>
      </c>
      <c r="G250" s="133"/>
      <c r="H250" s="133">
        <v>260963421.34999999</v>
      </c>
    </row>
    <row r="251" spans="1:8">
      <c r="A251" s="78" t="s">
        <v>129</v>
      </c>
      <c r="B251" s="126" t="s">
        <v>130</v>
      </c>
      <c r="C251" s="131">
        <v>-2778534532.3499999</v>
      </c>
      <c r="D251" s="131">
        <v>2197520236</v>
      </c>
      <c r="E251" s="131">
        <v>206178587</v>
      </c>
      <c r="F251" s="131">
        <v>-787192883.35000002</v>
      </c>
      <c r="G251" s="131"/>
      <c r="H251" s="131">
        <v>-787192883.35000002</v>
      </c>
    </row>
    <row r="252" spans="1:8">
      <c r="A252" s="141" t="s">
        <v>133</v>
      </c>
      <c r="B252" s="129" t="s">
        <v>522</v>
      </c>
      <c r="C252" s="132">
        <v>-347088385</v>
      </c>
      <c r="D252" s="132">
        <v>0</v>
      </c>
      <c r="E252" s="132">
        <v>0</v>
      </c>
      <c r="F252" s="132">
        <v>-347088385</v>
      </c>
      <c r="G252" s="132"/>
      <c r="H252" s="132">
        <v>-347088385</v>
      </c>
    </row>
    <row r="253" spans="1:8">
      <c r="A253" s="127" t="s">
        <v>523</v>
      </c>
      <c r="B253" s="128" t="s">
        <v>524</v>
      </c>
      <c r="C253" s="133">
        <v>-347088385</v>
      </c>
      <c r="D253" s="133">
        <v>0</v>
      </c>
      <c r="E253" s="133">
        <v>0</v>
      </c>
      <c r="F253" s="133">
        <v>-347088385</v>
      </c>
      <c r="G253" s="133"/>
      <c r="H253" s="133">
        <v>-347088385</v>
      </c>
    </row>
    <row r="254" spans="1:8">
      <c r="A254" s="141" t="s">
        <v>137</v>
      </c>
      <c r="B254" s="129" t="s">
        <v>138</v>
      </c>
      <c r="C254" s="132">
        <v>-2431446147.3499999</v>
      </c>
      <c r="D254" s="132">
        <v>2197520236</v>
      </c>
      <c r="E254" s="132">
        <v>206178587</v>
      </c>
      <c r="F254" s="132">
        <v>-440104498.35000002</v>
      </c>
      <c r="G254" s="132"/>
      <c r="H254" s="132">
        <v>-440104498.35000002</v>
      </c>
    </row>
    <row r="255" spans="1:8">
      <c r="A255" s="127" t="s">
        <v>525</v>
      </c>
      <c r="B255" s="128" t="s">
        <v>526</v>
      </c>
      <c r="C255" s="133">
        <v>-40825599</v>
      </c>
      <c r="D255" s="133">
        <v>35194559</v>
      </c>
      <c r="E255" s="133">
        <v>173510037</v>
      </c>
      <c r="F255" s="133">
        <v>-179141077</v>
      </c>
      <c r="G255" s="133"/>
      <c r="H255" s="133">
        <v>-179141077</v>
      </c>
    </row>
    <row r="256" spans="1:8">
      <c r="A256" s="127" t="s">
        <v>527</v>
      </c>
      <c r="B256" s="128" t="s">
        <v>528</v>
      </c>
      <c r="C256" s="133">
        <v>-2390620548.3499999</v>
      </c>
      <c r="D256" s="133">
        <v>2162325677</v>
      </c>
      <c r="E256" s="133">
        <v>32668550</v>
      </c>
      <c r="F256" s="133">
        <v>-260963421.34999999</v>
      </c>
      <c r="G256" s="133"/>
      <c r="H256" s="133">
        <v>-260963421.34999999</v>
      </c>
    </row>
    <row r="257" spans="1:8">
      <c r="A257" s="138" t="s">
        <v>107</v>
      </c>
      <c r="B257" s="125" t="s">
        <v>108</v>
      </c>
      <c r="C257" s="130">
        <v>0</v>
      </c>
      <c r="D257" s="130">
        <v>1604273266</v>
      </c>
      <c r="E257" s="130">
        <v>1604273266</v>
      </c>
      <c r="F257" s="130">
        <v>0</v>
      </c>
      <c r="G257" s="130"/>
      <c r="H257" s="130">
        <v>0</v>
      </c>
    </row>
    <row r="258" spans="1:8">
      <c r="A258" s="78" t="s">
        <v>111</v>
      </c>
      <c r="B258" s="126" t="s">
        <v>112</v>
      </c>
      <c r="C258" s="131">
        <v>33378782925</v>
      </c>
      <c r="D258" s="131">
        <v>412512172</v>
      </c>
      <c r="E258" s="131">
        <v>1191761094</v>
      </c>
      <c r="F258" s="131">
        <v>34158031847</v>
      </c>
      <c r="G258" s="131"/>
      <c r="H258" s="131">
        <v>34158031847</v>
      </c>
    </row>
    <row r="259" spans="1:8">
      <c r="A259" s="141" t="s">
        <v>115</v>
      </c>
      <c r="B259" s="129" t="s">
        <v>116</v>
      </c>
      <c r="C259" s="132">
        <v>33081056417</v>
      </c>
      <c r="D259" s="132">
        <v>407926864</v>
      </c>
      <c r="E259" s="132">
        <v>1191761094</v>
      </c>
      <c r="F259" s="132">
        <v>33864890647</v>
      </c>
      <c r="G259" s="132"/>
      <c r="H259" s="132">
        <v>33864890647</v>
      </c>
    </row>
    <row r="260" spans="1:8">
      <c r="A260" s="127" t="s">
        <v>529</v>
      </c>
      <c r="B260" s="128" t="s">
        <v>530</v>
      </c>
      <c r="C260" s="133">
        <v>33081056417</v>
      </c>
      <c r="D260" s="133">
        <v>407926864</v>
      </c>
      <c r="E260" s="133">
        <v>1191761094</v>
      </c>
      <c r="F260" s="133">
        <v>33864890647</v>
      </c>
      <c r="G260" s="133"/>
      <c r="H260" s="133">
        <v>33864890647</v>
      </c>
    </row>
    <row r="261" spans="1:8">
      <c r="A261" s="141" t="s">
        <v>119</v>
      </c>
      <c r="B261" s="129" t="s">
        <v>120</v>
      </c>
      <c r="C261" s="132">
        <v>297726508</v>
      </c>
      <c r="D261" s="132">
        <v>4585308</v>
      </c>
      <c r="E261" s="132">
        <v>0</v>
      </c>
      <c r="F261" s="132">
        <v>293141200</v>
      </c>
      <c r="G261" s="132"/>
      <c r="H261" s="132">
        <v>293141200</v>
      </c>
    </row>
    <row r="262" spans="1:8">
      <c r="A262" s="127" t="s">
        <v>531</v>
      </c>
      <c r="B262" s="128" t="s">
        <v>532</v>
      </c>
      <c r="C262" s="133">
        <v>297726508</v>
      </c>
      <c r="D262" s="133">
        <v>4585308</v>
      </c>
      <c r="E262" s="133">
        <v>0</v>
      </c>
      <c r="F262" s="133">
        <v>293141200</v>
      </c>
      <c r="G262" s="133"/>
      <c r="H262" s="133">
        <v>293141200</v>
      </c>
    </row>
    <row r="263" spans="1:8">
      <c r="A263" s="78" t="s">
        <v>123</v>
      </c>
      <c r="B263" s="126" t="s">
        <v>124</v>
      </c>
      <c r="C263" s="131">
        <v>1279200269.3099999</v>
      </c>
      <c r="D263" s="131">
        <v>0</v>
      </c>
      <c r="E263" s="131">
        <v>0</v>
      </c>
      <c r="F263" s="131">
        <v>1279200269.3099999</v>
      </c>
      <c r="G263" s="131"/>
      <c r="H263" s="131">
        <v>1279200269.3099999</v>
      </c>
    </row>
    <row r="264" spans="1:8">
      <c r="A264" s="141" t="s">
        <v>127</v>
      </c>
      <c r="B264" s="129" t="s">
        <v>128</v>
      </c>
      <c r="C264" s="132">
        <v>1279200269.3099999</v>
      </c>
      <c r="D264" s="132">
        <v>0</v>
      </c>
      <c r="E264" s="132">
        <v>0</v>
      </c>
      <c r="F264" s="132">
        <v>1279200269.3099999</v>
      </c>
      <c r="G264" s="132"/>
      <c r="H264" s="132">
        <v>1279200269.3099999</v>
      </c>
    </row>
    <row r="265" spans="1:8">
      <c r="A265" s="127" t="s">
        <v>533</v>
      </c>
      <c r="B265" s="128" t="s">
        <v>534</v>
      </c>
      <c r="C265" s="133">
        <v>1279200269.3099999</v>
      </c>
      <c r="D265" s="133">
        <v>0</v>
      </c>
      <c r="E265" s="133">
        <v>0</v>
      </c>
      <c r="F265" s="133">
        <v>1279200269.3099999</v>
      </c>
      <c r="G265" s="133"/>
      <c r="H265" s="133">
        <v>1279200269.3099999</v>
      </c>
    </row>
    <row r="266" spans="1:8">
      <c r="A266" s="78" t="s">
        <v>131</v>
      </c>
      <c r="B266" s="126" t="s">
        <v>132</v>
      </c>
      <c r="C266" s="131">
        <v>-34657983194.309998</v>
      </c>
      <c r="D266" s="131">
        <v>1191761094</v>
      </c>
      <c r="E266" s="131">
        <v>412512172</v>
      </c>
      <c r="F266" s="131">
        <v>-35437232116.309998</v>
      </c>
      <c r="G266" s="131"/>
      <c r="H266" s="131">
        <v>-35437232116.309998</v>
      </c>
    </row>
    <row r="267" spans="1:8">
      <c r="A267" s="141" t="s">
        <v>135</v>
      </c>
      <c r="B267" s="129" t="s">
        <v>136</v>
      </c>
      <c r="C267" s="132">
        <v>-33378782925</v>
      </c>
      <c r="D267" s="132">
        <v>1191761094</v>
      </c>
      <c r="E267" s="132">
        <v>412512172</v>
      </c>
      <c r="F267" s="132">
        <v>-34158031847</v>
      </c>
      <c r="G267" s="132"/>
      <c r="H267" s="132">
        <v>-34158031847</v>
      </c>
    </row>
    <row r="268" spans="1:8">
      <c r="A268" s="127" t="s">
        <v>535</v>
      </c>
      <c r="B268" s="128" t="s">
        <v>536</v>
      </c>
      <c r="C268" s="133">
        <v>-33081056417</v>
      </c>
      <c r="D268" s="133">
        <v>1191761094</v>
      </c>
      <c r="E268" s="133">
        <v>407926864</v>
      </c>
      <c r="F268" s="133">
        <v>-33864890647</v>
      </c>
      <c r="G268" s="133"/>
      <c r="H268" s="133">
        <v>-33864890647</v>
      </c>
    </row>
    <row r="269" spans="1:8">
      <c r="A269" s="127" t="s">
        <v>537</v>
      </c>
      <c r="B269" s="128" t="s">
        <v>538</v>
      </c>
      <c r="C269" s="133">
        <v>-297726508</v>
      </c>
      <c r="D269" s="133">
        <v>0</v>
      </c>
      <c r="E269" s="133">
        <v>4585308</v>
      </c>
      <c r="F269" s="133">
        <v>-293141200</v>
      </c>
      <c r="G269" s="133"/>
      <c r="H269" s="133">
        <v>-293141200</v>
      </c>
    </row>
    <row r="270" spans="1:8">
      <c r="A270" s="141" t="s">
        <v>139</v>
      </c>
      <c r="B270" s="129" t="s">
        <v>140</v>
      </c>
      <c r="C270" s="132">
        <v>-1279200269.3099999</v>
      </c>
      <c r="D270" s="132">
        <v>0</v>
      </c>
      <c r="E270" s="132">
        <v>0</v>
      </c>
      <c r="F270" s="132">
        <v>-1279200269.3099999</v>
      </c>
      <c r="G270" s="132"/>
      <c r="H270" s="132">
        <v>-1279200269.3099999</v>
      </c>
    </row>
    <row r="271" spans="1:8">
      <c r="A271" s="127" t="s">
        <v>539</v>
      </c>
      <c r="B271" s="128" t="s">
        <v>540</v>
      </c>
      <c r="C271" s="133">
        <v>-1279200269.3099999</v>
      </c>
      <c r="D271" s="133">
        <v>0</v>
      </c>
      <c r="E271" s="133">
        <v>0</v>
      </c>
      <c r="F271" s="133">
        <v>-1279200269.3099999</v>
      </c>
      <c r="G271" s="133"/>
      <c r="H271" s="133">
        <v>-1279200269.3099999</v>
      </c>
    </row>
  </sheetData>
  <autoFilter ref="A6:J295" xr:uid="{00000000-0001-0000-0300-000000000000}"/>
  <printOptions horizontalCentered="1"/>
  <pageMargins left="0.25" right="0.15748031496062992" top="0.28999999999999998" bottom="0.32" header="0.51" footer="0.17"/>
  <pageSetup paperSize="9" scale="55" fitToHeight="6" orientation="portrait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888B-C511-409B-9EB7-1B8727517495}">
  <sheetPr>
    <pageSetUpPr fitToPage="1"/>
  </sheetPr>
  <dimension ref="A1:K498"/>
  <sheetViews>
    <sheetView zoomScale="85" zoomScaleNormal="85" workbookViewId="0">
      <selection activeCell="K17" sqref="K17"/>
    </sheetView>
  </sheetViews>
  <sheetFormatPr baseColWidth="10" defaultColWidth="11.42578125" defaultRowHeight="15"/>
  <cols>
    <col min="1" max="1" width="13.7109375" style="238" bestFit="1" customWidth="1"/>
    <col min="2" max="2" width="42.7109375" style="238" customWidth="1"/>
    <col min="3" max="6" width="19.7109375" style="249" customWidth="1"/>
    <col min="7" max="10" width="19.7109375" style="250" customWidth="1"/>
    <col min="11" max="11" width="19" style="238" bestFit="1" customWidth="1"/>
    <col min="12" max="16384" width="11.42578125" style="238"/>
  </cols>
  <sheetData>
    <row r="1" spans="1:11" s="230" customFormat="1" ht="30">
      <c r="A1" s="227" t="s">
        <v>206</v>
      </c>
      <c r="B1" s="227" t="s">
        <v>207</v>
      </c>
      <c r="C1" s="228"/>
      <c r="D1" s="229"/>
      <c r="E1" s="229"/>
      <c r="F1" s="228"/>
      <c r="G1" s="229"/>
      <c r="H1" s="229"/>
      <c r="I1" s="229"/>
      <c r="J1" s="229"/>
    </row>
    <row r="2" spans="1:11" s="230" customFormat="1" ht="30">
      <c r="A2" s="227" t="s">
        <v>208</v>
      </c>
      <c r="B2" s="227" t="s">
        <v>209</v>
      </c>
      <c r="C2" s="228"/>
      <c r="D2" s="229"/>
      <c r="E2" s="229"/>
      <c r="F2" s="228"/>
      <c r="G2" s="229"/>
      <c r="H2" s="229"/>
      <c r="I2" s="229"/>
      <c r="J2" s="229"/>
    </row>
    <row r="3" spans="1:11" s="230" customFormat="1" ht="30">
      <c r="A3" s="227" t="s">
        <v>210</v>
      </c>
      <c r="B3" s="231" t="s">
        <v>585</v>
      </c>
      <c r="C3" s="228"/>
      <c r="D3" s="229"/>
      <c r="E3" s="229"/>
      <c r="F3" s="228"/>
      <c r="G3" s="229"/>
      <c r="H3" s="229"/>
      <c r="I3" s="229"/>
      <c r="J3" s="229"/>
    </row>
    <row r="4" spans="1:11" s="230" customFormat="1" ht="30">
      <c r="A4" s="227" t="s">
        <v>211</v>
      </c>
      <c r="B4" s="232" t="s">
        <v>586</v>
      </c>
      <c r="C4" s="228"/>
      <c r="D4" s="229"/>
      <c r="E4" s="229"/>
      <c r="F4" s="228"/>
      <c r="G4" s="229"/>
      <c r="H4" s="229"/>
      <c r="I4" s="229"/>
      <c r="J4" s="229"/>
    </row>
    <row r="5" spans="1:11" s="230" customFormat="1" ht="15.75" thickBot="1">
      <c r="A5" s="233"/>
      <c r="B5" s="233"/>
      <c r="C5" s="228"/>
      <c r="D5" s="229"/>
      <c r="E5" s="229"/>
      <c r="F5" s="228"/>
      <c r="G5" s="229"/>
      <c r="H5" s="229"/>
      <c r="I5" s="229"/>
      <c r="J5" s="229"/>
    </row>
    <row r="6" spans="1:11" s="237" customFormat="1" ht="30.75" thickBot="1">
      <c r="A6" s="234" t="s">
        <v>212</v>
      </c>
      <c r="B6" s="235" t="s">
        <v>208</v>
      </c>
      <c r="C6" s="236" t="s">
        <v>213</v>
      </c>
      <c r="D6" s="236" t="s">
        <v>214</v>
      </c>
      <c r="E6" s="236" t="s">
        <v>215</v>
      </c>
      <c r="F6" s="236" t="s">
        <v>216</v>
      </c>
      <c r="G6" s="236" t="s">
        <v>217</v>
      </c>
      <c r="H6" s="236" t="s">
        <v>218</v>
      </c>
      <c r="I6" s="262"/>
      <c r="J6" s="262"/>
    </row>
    <row r="7" spans="1:11">
      <c r="A7" s="263" t="s">
        <v>219</v>
      </c>
      <c r="B7" s="264" t="s">
        <v>220</v>
      </c>
      <c r="C7" s="265">
        <v>22476456740.73</v>
      </c>
      <c r="D7" s="265">
        <v>1321047257.3199999</v>
      </c>
      <c r="E7" s="265">
        <v>2489096840.21</v>
      </c>
      <c r="F7" s="265">
        <v>21308407157.84</v>
      </c>
      <c r="G7" s="265">
        <v>11829772054.85</v>
      </c>
      <c r="H7" s="266">
        <v>9478635102.9899998</v>
      </c>
      <c r="I7" s="267">
        <f>+F7-F129-F280</f>
        <v>-13919798309.48</v>
      </c>
      <c r="J7" s="267">
        <f>+F313-F337</f>
        <v>-13919798309.480001</v>
      </c>
      <c r="K7" s="267">
        <f>+I7-J7</f>
        <v>0</v>
      </c>
    </row>
    <row r="8" spans="1:11">
      <c r="A8" s="78" t="s">
        <v>15</v>
      </c>
      <c r="B8" s="239" t="s">
        <v>16</v>
      </c>
      <c r="C8" s="268">
        <v>901810881.5</v>
      </c>
      <c r="D8" s="268">
        <v>736785296</v>
      </c>
      <c r="E8" s="268">
        <v>339964186</v>
      </c>
      <c r="F8" s="268">
        <v>1298631991.5</v>
      </c>
      <c r="G8" s="268">
        <v>1298631991.5</v>
      </c>
      <c r="H8" s="269">
        <v>0</v>
      </c>
      <c r="I8" s="238"/>
      <c r="J8" s="238"/>
    </row>
    <row r="9" spans="1:11">
      <c r="A9" s="240" t="s">
        <v>19</v>
      </c>
      <c r="B9" s="241" t="s">
        <v>20</v>
      </c>
      <c r="C9" s="270">
        <v>12000000</v>
      </c>
      <c r="D9" s="270">
        <v>0</v>
      </c>
      <c r="E9" s="270">
        <v>0</v>
      </c>
      <c r="F9" s="270">
        <v>12000000</v>
      </c>
      <c r="G9" s="270">
        <v>12000000</v>
      </c>
      <c r="H9" s="271">
        <v>0</v>
      </c>
      <c r="I9" s="238"/>
      <c r="J9" s="238"/>
    </row>
    <row r="10" spans="1:11">
      <c r="A10" s="127" t="s">
        <v>221</v>
      </c>
      <c r="B10" s="242" t="s">
        <v>222</v>
      </c>
      <c r="C10" s="272">
        <v>12000000</v>
      </c>
      <c r="D10" s="272">
        <v>0</v>
      </c>
      <c r="E10" s="272">
        <v>0</v>
      </c>
      <c r="F10" s="272">
        <v>12000000</v>
      </c>
      <c r="G10" s="272">
        <v>12000000</v>
      </c>
      <c r="H10" s="273">
        <v>0</v>
      </c>
      <c r="I10" s="238"/>
      <c r="J10" s="238"/>
    </row>
    <row r="11" spans="1:11">
      <c r="A11" s="144" t="s">
        <v>587</v>
      </c>
      <c r="B11" s="274" t="s">
        <v>223</v>
      </c>
      <c r="C11" s="275">
        <v>12000000</v>
      </c>
      <c r="D11" s="275">
        <v>0</v>
      </c>
      <c r="E11" s="275">
        <v>0</v>
      </c>
      <c r="F11" s="275">
        <v>12000000</v>
      </c>
      <c r="G11" s="275">
        <v>12000000</v>
      </c>
      <c r="H11" s="276">
        <v>0</v>
      </c>
      <c r="I11" s="238"/>
      <c r="J11" s="238"/>
    </row>
    <row r="12" spans="1:11">
      <c r="A12" s="240" t="s">
        <v>23</v>
      </c>
      <c r="B12" s="241" t="s">
        <v>24</v>
      </c>
      <c r="C12" s="270">
        <v>889810881.5</v>
      </c>
      <c r="D12" s="270">
        <v>736785296</v>
      </c>
      <c r="E12" s="270">
        <v>339964186</v>
      </c>
      <c r="F12" s="270">
        <v>1286631991.5</v>
      </c>
      <c r="G12" s="270">
        <v>1286631991.5</v>
      </c>
      <c r="H12" s="271">
        <v>0</v>
      </c>
      <c r="I12" s="238"/>
      <c r="J12" s="238"/>
    </row>
    <row r="13" spans="1:11">
      <c r="A13" s="127" t="s">
        <v>224</v>
      </c>
      <c r="B13" s="242" t="s">
        <v>223</v>
      </c>
      <c r="C13" s="272">
        <v>889810881.5</v>
      </c>
      <c r="D13" s="272">
        <v>736785296</v>
      </c>
      <c r="E13" s="272">
        <v>339964186</v>
      </c>
      <c r="F13" s="272">
        <v>1286631991.5</v>
      </c>
      <c r="G13" s="272">
        <v>1286631991.5</v>
      </c>
      <c r="H13" s="273">
        <v>0</v>
      </c>
      <c r="I13" s="238"/>
      <c r="J13" s="238"/>
    </row>
    <row r="14" spans="1:11">
      <c r="A14" s="144" t="s">
        <v>588</v>
      </c>
      <c r="B14" s="274" t="s">
        <v>223</v>
      </c>
      <c r="C14" s="275">
        <v>889810881.5</v>
      </c>
      <c r="D14" s="275">
        <v>736785296</v>
      </c>
      <c r="E14" s="275">
        <v>339964186</v>
      </c>
      <c r="F14" s="275">
        <v>1286631991.5</v>
      </c>
      <c r="G14" s="275">
        <v>1286631991.5</v>
      </c>
      <c r="H14" s="276">
        <v>0</v>
      </c>
      <c r="I14" s="238"/>
      <c r="J14" s="238"/>
    </row>
    <row r="15" spans="1:11">
      <c r="A15" s="78" t="s">
        <v>27</v>
      </c>
      <c r="B15" s="239" t="s">
        <v>225</v>
      </c>
      <c r="C15" s="268">
        <v>3443939920.2399998</v>
      </c>
      <c r="D15" s="268">
        <v>518245673</v>
      </c>
      <c r="E15" s="268">
        <v>352308573</v>
      </c>
      <c r="F15" s="268">
        <v>3609877020.2399998</v>
      </c>
      <c r="G15" s="268">
        <v>1455409331.8199999</v>
      </c>
      <c r="H15" s="269">
        <v>2154467688.4200001</v>
      </c>
      <c r="I15" s="238"/>
      <c r="J15" s="238"/>
    </row>
    <row r="16" spans="1:11" ht="25.5">
      <c r="A16" s="240" t="s">
        <v>31</v>
      </c>
      <c r="B16" s="241" t="s">
        <v>32</v>
      </c>
      <c r="C16" s="270">
        <v>4341868675.6700001</v>
      </c>
      <c r="D16" s="270">
        <v>437848079</v>
      </c>
      <c r="E16" s="270">
        <v>263920196</v>
      </c>
      <c r="F16" s="270">
        <v>4515796558.6700001</v>
      </c>
      <c r="G16" s="270">
        <v>1437754732.9200001</v>
      </c>
      <c r="H16" s="271">
        <v>3078041825.75</v>
      </c>
      <c r="I16" s="238"/>
      <c r="J16" s="238"/>
    </row>
    <row r="17" spans="1:10">
      <c r="A17" s="127" t="s">
        <v>226</v>
      </c>
      <c r="B17" s="242" t="s">
        <v>227</v>
      </c>
      <c r="C17" s="272">
        <v>4341868675.6700001</v>
      </c>
      <c r="D17" s="272">
        <v>437848079</v>
      </c>
      <c r="E17" s="272">
        <v>263920196</v>
      </c>
      <c r="F17" s="272">
        <v>4515796558.6700001</v>
      </c>
      <c r="G17" s="272">
        <v>1437754732.9200001</v>
      </c>
      <c r="H17" s="273">
        <v>3078041825.75</v>
      </c>
      <c r="I17" s="238"/>
      <c r="J17" s="238"/>
    </row>
    <row r="18" spans="1:10">
      <c r="A18" s="144" t="s">
        <v>589</v>
      </c>
      <c r="B18" s="274" t="s">
        <v>227</v>
      </c>
      <c r="C18" s="275">
        <v>4341868675.6700001</v>
      </c>
      <c r="D18" s="275">
        <v>437848079</v>
      </c>
      <c r="E18" s="275">
        <v>263920196</v>
      </c>
      <c r="F18" s="275">
        <v>4515796558.6700001</v>
      </c>
      <c r="G18" s="275">
        <v>1437754732.9200001</v>
      </c>
      <c r="H18" s="276">
        <v>3078041825.75</v>
      </c>
      <c r="I18" s="238"/>
      <c r="J18" s="238"/>
    </row>
    <row r="19" spans="1:10">
      <c r="A19" s="240" t="s">
        <v>35</v>
      </c>
      <c r="B19" s="241" t="s">
        <v>36</v>
      </c>
      <c r="C19" s="270">
        <v>73106218.900000006</v>
      </c>
      <c r="D19" s="270">
        <v>75927398</v>
      </c>
      <c r="E19" s="270">
        <v>88388377</v>
      </c>
      <c r="F19" s="270">
        <v>60645239.899999999</v>
      </c>
      <c r="G19" s="270">
        <v>17654598.899999999</v>
      </c>
      <c r="H19" s="271">
        <v>42990641</v>
      </c>
      <c r="I19" s="238"/>
      <c r="J19" s="238"/>
    </row>
    <row r="20" spans="1:10">
      <c r="A20" s="127" t="s">
        <v>228</v>
      </c>
      <c r="B20" s="242" t="s">
        <v>229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3">
        <v>0</v>
      </c>
      <c r="I20" s="238"/>
      <c r="J20" s="238"/>
    </row>
    <row r="21" spans="1:10" ht="25.5">
      <c r="A21" s="144" t="s">
        <v>590</v>
      </c>
      <c r="B21" s="274" t="s">
        <v>229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6">
        <v>0</v>
      </c>
      <c r="I21" s="238"/>
      <c r="J21" s="238"/>
    </row>
    <row r="22" spans="1:10">
      <c r="A22" s="127" t="s">
        <v>230</v>
      </c>
      <c r="B22" s="242" t="s">
        <v>231</v>
      </c>
      <c r="C22" s="272">
        <v>73106218.900000006</v>
      </c>
      <c r="D22" s="272">
        <v>75927398</v>
      </c>
      <c r="E22" s="272">
        <v>88388377</v>
      </c>
      <c r="F22" s="272">
        <v>60645239.899999999</v>
      </c>
      <c r="G22" s="272">
        <v>17654598.899999999</v>
      </c>
      <c r="H22" s="273">
        <v>42990641</v>
      </c>
      <c r="I22" s="238"/>
      <c r="J22" s="238"/>
    </row>
    <row r="23" spans="1:10">
      <c r="A23" s="144" t="s">
        <v>591</v>
      </c>
      <c r="B23" s="274" t="s">
        <v>231</v>
      </c>
      <c r="C23" s="275">
        <v>73106218.900000006</v>
      </c>
      <c r="D23" s="275">
        <v>75927398</v>
      </c>
      <c r="E23" s="275">
        <v>88388377</v>
      </c>
      <c r="F23" s="275">
        <v>60645239.899999999</v>
      </c>
      <c r="G23" s="275">
        <v>17654598.899999999</v>
      </c>
      <c r="H23" s="276">
        <v>42990641</v>
      </c>
      <c r="I23" s="238"/>
      <c r="J23" s="238"/>
    </row>
    <row r="24" spans="1:10">
      <c r="A24" s="127" t="s">
        <v>232</v>
      </c>
      <c r="B24" s="242" t="s">
        <v>233</v>
      </c>
      <c r="C24" s="272">
        <v>0</v>
      </c>
      <c r="D24" s="272">
        <v>0</v>
      </c>
      <c r="E24" s="272">
        <v>0</v>
      </c>
      <c r="F24" s="272">
        <v>0</v>
      </c>
      <c r="G24" s="272">
        <v>0</v>
      </c>
      <c r="H24" s="273">
        <v>0</v>
      </c>
      <c r="I24" s="238"/>
      <c r="J24" s="238"/>
    </row>
    <row r="25" spans="1:10">
      <c r="A25" s="144" t="s">
        <v>592</v>
      </c>
      <c r="B25" s="274" t="s">
        <v>233</v>
      </c>
      <c r="C25" s="275">
        <v>0</v>
      </c>
      <c r="D25" s="275">
        <v>0</v>
      </c>
      <c r="E25" s="275">
        <v>0</v>
      </c>
      <c r="F25" s="275">
        <v>0</v>
      </c>
      <c r="G25" s="275">
        <v>0</v>
      </c>
      <c r="H25" s="276">
        <v>0</v>
      </c>
      <c r="I25" s="238"/>
      <c r="J25" s="238"/>
    </row>
    <row r="26" spans="1:10" ht="25.5">
      <c r="A26" s="240" t="s">
        <v>39</v>
      </c>
      <c r="B26" s="241" t="s">
        <v>40</v>
      </c>
      <c r="C26" s="270">
        <v>-971034974.33000004</v>
      </c>
      <c r="D26" s="270">
        <v>4470196</v>
      </c>
      <c r="E26" s="270">
        <v>0</v>
      </c>
      <c r="F26" s="270">
        <v>-966564778.33000004</v>
      </c>
      <c r="G26" s="270">
        <v>0</v>
      </c>
      <c r="H26" s="271">
        <v>-966564778.33000004</v>
      </c>
      <c r="I26" s="238"/>
      <c r="J26" s="238"/>
    </row>
    <row r="27" spans="1:10">
      <c r="A27" s="127" t="s">
        <v>234</v>
      </c>
      <c r="B27" s="242" t="s">
        <v>235</v>
      </c>
      <c r="C27" s="272">
        <v>-971034974.33000004</v>
      </c>
      <c r="D27" s="272">
        <v>4470196</v>
      </c>
      <c r="E27" s="272">
        <v>0</v>
      </c>
      <c r="F27" s="272">
        <v>-966564778.33000004</v>
      </c>
      <c r="G27" s="272">
        <v>0</v>
      </c>
      <c r="H27" s="273">
        <v>-966564778.33000004</v>
      </c>
      <c r="I27" s="238"/>
      <c r="J27" s="238"/>
    </row>
    <row r="28" spans="1:10">
      <c r="A28" s="144" t="s">
        <v>593</v>
      </c>
      <c r="B28" s="274" t="s">
        <v>235</v>
      </c>
      <c r="C28" s="275">
        <v>-971034974.33000004</v>
      </c>
      <c r="D28" s="275">
        <v>4470196</v>
      </c>
      <c r="E28" s="275">
        <v>0</v>
      </c>
      <c r="F28" s="275">
        <v>-966564778.33000004</v>
      </c>
      <c r="G28" s="275">
        <v>0</v>
      </c>
      <c r="H28" s="276">
        <v>-966564778.33000004</v>
      </c>
      <c r="I28" s="238"/>
      <c r="J28" s="238"/>
    </row>
    <row r="29" spans="1:10">
      <c r="A29" s="78" t="s">
        <v>236</v>
      </c>
      <c r="B29" s="239" t="s">
        <v>43</v>
      </c>
      <c r="C29" s="268">
        <v>0</v>
      </c>
      <c r="D29" s="268">
        <v>0</v>
      </c>
      <c r="E29" s="268">
        <v>0</v>
      </c>
      <c r="F29" s="268">
        <v>0</v>
      </c>
      <c r="G29" s="268">
        <v>0</v>
      </c>
      <c r="H29" s="269">
        <v>0</v>
      </c>
      <c r="I29" s="238"/>
      <c r="J29" s="238"/>
    </row>
    <row r="30" spans="1:10">
      <c r="A30" s="240" t="s">
        <v>46</v>
      </c>
      <c r="B30" s="241" t="s">
        <v>47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  <c r="H30" s="271">
        <v>0</v>
      </c>
      <c r="I30" s="238"/>
      <c r="J30" s="238"/>
    </row>
    <row r="31" spans="1:10">
      <c r="A31" s="127" t="s">
        <v>237</v>
      </c>
      <c r="B31" s="242" t="s">
        <v>238</v>
      </c>
      <c r="C31" s="272">
        <v>0</v>
      </c>
      <c r="D31" s="272">
        <v>0</v>
      </c>
      <c r="E31" s="272">
        <v>0</v>
      </c>
      <c r="F31" s="272">
        <v>0</v>
      </c>
      <c r="G31" s="272">
        <v>0</v>
      </c>
      <c r="H31" s="273">
        <v>0</v>
      </c>
      <c r="I31" s="238"/>
      <c r="J31" s="238"/>
    </row>
    <row r="32" spans="1:10">
      <c r="A32" s="144" t="s">
        <v>594</v>
      </c>
      <c r="B32" s="274" t="s">
        <v>238</v>
      </c>
      <c r="C32" s="275">
        <v>0</v>
      </c>
      <c r="D32" s="275">
        <v>0</v>
      </c>
      <c r="E32" s="275">
        <v>0</v>
      </c>
      <c r="F32" s="275">
        <v>0</v>
      </c>
      <c r="G32" s="275">
        <v>0</v>
      </c>
      <c r="H32" s="276">
        <v>0</v>
      </c>
      <c r="I32" s="238"/>
      <c r="J32" s="238"/>
    </row>
    <row r="33" spans="1:10">
      <c r="A33" s="127" t="s">
        <v>239</v>
      </c>
      <c r="B33" s="242" t="s">
        <v>240</v>
      </c>
      <c r="C33" s="272">
        <v>0</v>
      </c>
      <c r="D33" s="272">
        <v>0</v>
      </c>
      <c r="E33" s="272">
        <v>0</v>
      </c>
      <c r="F33" s="272">
        <v>0</v>
      </c>
      <c r="G33" s="272">
        <v>0</v>
      </c>
      <c r="H33" s="273">
        <v>0</v>
      </c>
      <c r="I33" s="238"/>
      <c r="J33" s="238"/>
    </row>
    <row r="34" spans="1:10">
      <c r="A34" s="144" t="s">
        <v>595</v>
      </c>
      <c r="B34" s="274" t="s">
        <v>240</v>
      </c>
      <c r="C34" s="275">
        <v>0</v>
      </c>
      <c r="D34" s="275">
        <v>0</v>
      </c>
      <c r="E34" s="275">
        <v>0</v>
      </c>
      <c r="F34" s="275">
        <v>0</v>
      </c>
      <c r="G34" s="275">
        <v>0</v>
      </c>
      <c r="H34" s="276">
        <v>0</v>
      </c>
      <c r="I34" s="238"/>
      <c r="J34" s="238"/>
    </row>
    <row r="35" spans="1:10">
      <c r="A35" s="127" t="s">
        <v>241</v>
      </c>
      <c r="B35" s="242" t="s">
        <v>242</v>
      </c>
      <c r="C35" s="272">
        <v>0</v>
      </c>
      <c r="D35" s="272">
        <v>0</v>
      </c>
      <c r="E35" s="272">
        <v>0</v>
      </c>
      <c r="F35" s="272">
        <v>0</v>
      </c>
      <c r="G35" s="272">
        <v>0</v>
      </c>
      <c r="H35" s="273">
        <v>0</v>
      </c>
      <c r="I35" s="238"/>
      <c r="J35" s="238"/>
    </row>
    <row r="36" spans="1:10">
      <c r="A36" s="144" t="s">
        <v>596</v>
      </c>
      <c r="B36" s="274" t="s">
        <v>242</v>
      </c>
      <c r="C36" s="275">
        <v>0</v>
      </c>
      <c r="D36" s="275">
        <v>0</v>
      </c>
      <c r="E36" s="275">
        <v>0</v>
      </c>
      <c r="F36" s="275">
        <v>0</v>
      </c>
      <c r="G36" s="275">
        <v>0</v>
      </c>
      <c r="H36" s="276">
        <v>0</v>
      </c>
      <c r="I36" s="238"/>
      <c r="J36" s="238"/>
    </row>
    <row r="37" spans="1:10">
      <c r="A37" s="78" t="s">
        <v>72</v>
      </c>
      <c r="B37" s="239" t="s">
        <v>73</v>
      </c>
      <c r="C37" s="268">
        <v>7353133447.5699997</v>
      </c>
      <c r="D37" s="268">
        <v>5153283.32</v>
      </c>
      <c r="E37" s="268">
        <v>34119316.32</v>
      </c>
      <c r="F37" s="268">
        <v>7324167414.5699997</v>
      </c>
      <c r="G37" s="268">
        <v>0</v>
      </c>
      <c r="H37" s="269">
        <v>7324167414.5699997</v>
      </c>
      <c r="I37" s="238"/>
      <c r="J37" s="238"/>
    </row>
    <row r="38" spans="1:10">
      <c r="A38" s="240" t="s">
        <v>74</v>
      </c>
      <c r="B38" s="241" t="s">
        <v>75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  <c r="H38" s="271">
        <v>0</v>
      </c>
      <c r="I38" s="238"/>
      <c r="J38" s="238"/>
    </row>
    <row r="39" spans="1:10">
      <c r="A39" s="127" t="s">
        <v>243</v>
      </c>
      <c r="B39" s="242" t="s">
        <v>244</v>
      </c>
      <c r="C39" s="272">
        <v>0</v>
      </c>
      <c r="D39" s="272">
        <v>0</v>
      </c>
      <c r="E39" s="272">
        <v>0</v>
      </c>
      <c r="F39" s="272">
        <v>0</v>
      </c>
      <c r="G39" s="272">
        <v>0</v>
      </c>
      <c r="H39" s="273">
        <v>0</v>
      </c>
      <c r="I39" s="238"/>
      <c r="J39" s="238"/>
    </row>
    <row r="40" spans="1:10">
      <c r="A40" s="144" t="s">
        <v>597</v>
      </c>
      <c r="B40" s="274" t="s">
        <v>244</v>
      </c>
      <c r="C40" s="275">
        <v>0</v>
      </c>
      <c r="D40" s="275">
        <v>0</v>
      </c>
      <c r="E40" s="275">
        <v>0</v>
      </c>
      <c r="F40" s="275">
        <v>0</v>
      </c>
      <c r="G40" s="275">
        <v>0</v>
      </c>
      <c r="H40" s="276">
        <v>0</v>
      </c>
      <c r="I40" s="238"/>
      <c r="J40" s="238"/>
    </row>
    <row r="41" spans="1:10">
      <c r="A41" s="240" t="s">
        <v>76</v>
      </c>
      <c r="B41" s="241" t="s">
        <v>77</v>
      </c>
      <c r="C41" s="270">
        <v>11992966.310000001</v>
      </c>
      <c r="D41" s="270">
        <v>0</v>
      </c>
      <c r="E41" s="270">
        <v>0</v>
      </c>
      <c r="F41" s="270">
        <v>11992966.310000001</v>
      </c>
      <c r="G41" s="270">
        <v>0</v>
      </c>
      <c r="H41" s="271">
        <v>11992966.310000001</v>
      </c>
      <c r="I41" s="238"/>
      <c r="J41" s="238"/>
    </row>
    <row r="42" spans="1:10">
      <c r="A42" s="127" t="s">
        <v>245</v>
      </c>
      <c r="B42" s="242" t="s">
        <v>246</v>
      </c>
      <c r="C42" s="272">
        <v>0</v>
      </c>
      <c r="D42" s="272">
        <v>0</v>
      </c>
      <c r="E42" s="272">
        <v>0</v>
      </c>
      <c r="F42" s="272">
        <v>0</v>
      </c>
      <c r="G42" s="272">
        <v>0</v>
      </c>
      <c r="H42" s="273">
        <v>0</v>
      </c>
      <c r="I42" s="238"/>
      <c r="J42" s="238"/>
    </row>
    <row r="43" spans="1:10">
      <c r="A43" s="144" t="s">
        <v>598</v>
      </c>
      <c r="B43" s="274" t="s">
        <v>247</v>
      </c>
      <c r="C43" s="275">
        <v>0</v>
      </c>
      <c r="D43" s="275">
        <v>0</v>
      </c>
      <c r="E43" s="275">
        <v>0</v>
      </c>
      <c r="F43" s="275">
        <v>0</v>
      </c>
      <c r="G43" s="275">
        <v>0</v>
      </c>
      <c r="H43" s="276">
        <v>0</v>
      </c>
      <c r="I43" s="238"/>
      <c r="J43" s="238"/>
    </row>
    <row r="44" spans="1:10">
      <c r="A44" s="144" t="s">
        <v>599</v>
      </c>
      <c r="B44" s="274" t="s">
        <v>248</v>
      </c>
      <c r="C44" s="275">
        <v>0</v>
      </c>
      <c r="D44" s="275">
        <v>0</v>
      </c>
      <c r="E44" s="275">
        <v>0</v>
      </c>
      <c r="F44" s="275">
        <v>0</v>
      </c>
      <c r="G44" s="275">
        <v>0</v>
      </c>
      <c r="H44" s="276">
        <v>0</v>
      </c>
      <c r="I44" s="238"/>
      <c r="J44" s="238"/>
    </row>
    <row r="45" spans="1:10">
      <c r="A45" s="127" t="s">
        <v>249</v>
      </c>
      <c r="B45" s="242" t="s">
        <v>250</v>
      </c>
      <c r="C45" s="272">
        <v>11992966.310000001</v>
      </c>
      <c r="D45" s="272">
        <v>0</v>
      </c>
      <c r="E45" s="272">
        <v>0</v>
      </c>
      <c r="F45" s="272">
        <v>11992966.310000001</v>
      </c>
      <c r="G45" s="272">
        <v>0</v>
      </c>
      <c r="H45" s="273">
        <v>11992966.310000001</v>
      </c>
      <c r="I45" s="238"/>
      <c r="J45" s="238"/>
    </row>
    <row r="46" spans="1:10">
      <c r="A46" s="144" t="s">
        <v>600</v>
      </c>
      <c r="B46" s="274" t="s">
        <v>251</v>
      </c>
      <c r="C46" s="275">
        <v>10646137</v>
      </c>
      <c r="D46" s="275">
        <v>0</v>
      </c>
      <c r="E46" s="275">
        <v>0</v>
      </c>
      <c r="F46" s="275">
        <v>10646137</v>
      </c>
      <c r="G46" s="275">
        <v>0</v>
      </c>
      <c r="H46" s="276">
        <v>10646137</v>
      </c>
      <c r="I46" s="238"/>
      <c r="J46" s="238"/>
    </row>
    <row r="47" spans="1:10">
      <c r="A47" s="144" t="s">
        <v>601</v>
      </c>
      <c r="B47" s="274" t="s">
        <v>252</v>
      </c>
      <c r="C47" s="275">
        <v>1346829.31</v>
      </c>
      <c r="D47" s="275">
        <v>0</v>
      </c>
      <c r="E47" s="275">
        <v>0</v>
      </c>
      <c r="F47" s="275">
        <v>1346829.31</v>
      </c>
      <c r="G47" s="275">
        <v>0</v>
      </c>
      <c r="H47" s="276">
        <v>1346829.31</v>
      </c>
      <c r="I47" s="238"/>
      <c r="J47" s="238"/>
    </row>
    <row r="48" spans="1:10">
      <c r="A48" s="127" t="s">
        <v>253</v>
      </c>
      <c r="B48" s="242" t="s">
        <v>254</v>
      </c>
      <c r="C48" s="272">
        <v>0</v>
      </c>
      <c r="D48" s="272">
        <v>0</v>
      </c>
      <c r="E48" s="272">
        <v>0</v>
      </c>
      <c r="F48" s="272">
        <v>0</v>
      </c>
      <c r="G48" s="272">
        <v>0</v>
      </c>
      <c r="H48" s="273">
        <v>0</v>
      </c>
      <c r="I48" s="238"/>
      <c r="J48" s="238"/>
    </row>
    <row r="49" spans="1:10">
      <c r="A49" s="144" t="s">
        <v>602</v>
      </c>
      <c r="B49" s="274" t="s">
        <v>254</v>
      </c>
      <c r="C49" s="275">
        <v>0</v>
      </c>
      <c r="D49" s="275">
        <v>0</v>
      </c>
      <c r="E49" s="275">
        <v>0</v>
      </c>
      <c r="F49" s="275">
        <v>0</v>
      </c>
      <c r="G49" s="275">
        <v>0</v>
      </c>
      <c r="H49" s="276">
        <v>0</v>
      </c>
      <c r="I49" s="238"/>
      <c r="J49" s="238"/>
    </row>
    <row r="50" spans="1:10">
      <c r="A50" s="240" t="s">
        <v>79</v>
      </c>
      <c r="B50" s="241" t="s">
        <v>80</v>
      </c>
      <c r="C50" s="270">
        <v>0</v>
      </c>
      <c r="D50" s="270">
        <v>0</v>
      </c>
      <c r="E50" s="270">
        <v>0</v>
      </c>
      <c r="F50" s="270">
        <v>0</v>
      </c>
      <c r="G50" s="270">
        <v>0</v>
      </c>
      <c r="H50" s="271">
        <v>0</v>
      </c>
      <c r="I50" s="238"/>
      <c r="J50" s="238"/>
    </row>
    <row r="51" spans="1:10">
      <c r="A51" s="127" t="s">
        <v>255</v>
      </c>
      <c r="B51" s="242" t="s">
        <v>246</v>
      </c>
      <c r="C51" s="272">
        <v>0</v>
      </c>
      <c r="D51" s="272">
        <v>0</v>
      </c>
      <c r="E51" s="272">
        <v>0</v>
      </c>
      <c r="F51" s="272">
        <v>0</v>
      </c>
      <c r="G51" s="272">
        <v>0</v>
      </c>
      <c r="H51" s="273">
        <v>0</v>
      </c>
      <c r="I51" s="238"/>
      <c r="J51" s="238"/>
    </row>
    <row r="52" spans="1:10">
      <c r="A52" s="144" t="s">
        <v>603</v>
      </c>
      <c r="B52" s="274" t="s">
        <v>247</v>
      </c>
      <c r="C52" s="275">
        <v>0</v>
      </c>
      <c r="D52" s="275">
        <v>0</v>
      </c>
      <c r="E52" s="275">
        <v>0</v>
      </c>
      <c r="F52" s="275">
        <v>0</v>
      </c>
      <c r="G52" s="275">
        <v>0</v>
      </c>
      <c r="H52" s="276">
        <v>0</v>
      </c>
      <c r="I52" s="238"/>
      <c r="J52" s="238"/>
    </row>
    <row r="53" spans="1:10">
      <c r="A53" s="127" t="s">
        <v>256</v>
      </c>
      <c r="B53" s="242" t="s">
        <v>250</v>
      </c>
      <c r="C53" s="272">
        <v>0</v>
      </c>
      <c r="D53" s="272">
        <v>0</v>
      </c>
      <c r="E53" s="272">
        <v>0</v>
      </c>
      <c r="F53" s="272">
        <v>0</v>
      </c>
      <c r="G53" s="272">
        <v>0</v>
      </c>
      <c r="H53" s="273">
        <v>0</v>
      </c>
      <c r="I53" s="238"/>
      <c r="J53" s="238"/>
    </row>
    <row r="54" spans="1:10">
      <c r="A54" s="144" t="s">
        <v>604</v>
      </c>
      <c r="B54" s="274" t="s">
        <v>251</v>
      </c>
      <c r="C54" s="275">
        <v>0</v>
      </c>
      <c r="D54" s="275">
        <v>0</v>
      </c>
      <c r="E54" s="275">
        <v>0</v>
      </c>
      <c r="F54" s="275">
        <v>0</v>
      </c>
      <c r="G54" s="275">
        <v>0</v>
      </c>
      <c r="H54" s="276">
        <v>0</v>
      </c>
      <c r="I54" s="238"/>
      <c r="J54" s="238"/>
    </row>
    <row r="55" spans="1:10">
      <c r="A55" s="144" t="s">
        <v>605</v>
      </c>
      <c r="B55" s="274" t="s">
        <v>252</v>
      </c>
      <c r="C55" s="275">
        <v>0</v>
      </c>
      <c r="D55" s="275">
        <v>0</v>
      </c>
      <c r="E55" s="275">
        <v>0</v>
      </c>
      <c r="F55" s="275">
        <v>0</v>
      </c>
      <c r="G55" s="275">
        <v>0</v>
      </c>
      <c r="H55" s="276">
        <v>0</v>
      </c>
      <c r="I55" s="238"/>
      <c r="J55" s="238"/>
    </row>
    <row r="56" spans="1:10">
      <c r="A56" s="240" t="s">
        <v>83</v>
      </c>
      <c r="B56" s="241" t="s">
        <v>84</v>
      </c>
      <c r="C56" s="270">
        <v>7347876584.9799995</v>
      </c>
      <c r="D56" s="270">
        <v>0</v>
      </c>
      <c r="E56" s="270">
        <v>0</v>
      </c>
      <c r="F56" s="270">
        <v>7347876584.9799995</v>
      </c>
      <c r="G56" s="270">
        <v>0</v>
      </c>
      <c r="H56" s="271">
        <v>7347876584.9799995</v>
      </c>
      <c r="I56" s="238"/>
      <c r="J56" s="238"/>
    </row>
    <row r="57" spans="1:10">
      <c r="A57" s="127" t="s">
        <v>257</v>
      </c>
      <c r="B57" s="242" t="s">
        <v>258</v>
      </c>
      <c r="C57" s="272">
        <v>6812876584.9799995</v>
      </c>
      <c r="D57" s="272">
        <v>0</v>
      </c>
      <c r="E57" s="272">
        <v>0</v>
      </c>
      <c r="F57" s="272">
        <v>6812876584.9799995</v>
      </c>
      <c r="G57" s="272">
        <v>0</v>
      </c>
      <c r="H57" s="273">
        <v>6812876584.9799995</v>
      </c>
      <c r="I57" s="238"/>
      <c r="J57" s="238"/>
    </row>
    <row r="58" spans="1:10">
      <c r="A58" s="144" t="s">
        <v>606</v>
      </c>
      <c r="B58" s="274" t="s">
        <v>258</v>
      </c>
      <c r="C58" s="275">
        <v>6812876584.9799995</v>
      </c>
      <c r="D58" s="275">
        <v>0</v>
      </c>
      <c r="E58" s="275">
        <v>0</v>
      </c>
      <c r="F58" s="275">
        <v>6812876584.9799995</v>
      </c>
      <c r="G58" s="275">
        <v>0</v>
      </c>
      <c r="H58" s="276">
        <v>6812876584.9799995</v>
      </c>
      <c r="I58" s="238"/>
      <c r="J58" s="238"/>
    </row>
    <row r="59" spans="1:10">
      <c r="A59" s="127" t="s">
        <v>259</v>
      </c>
      <c r="B59" s="242" t="s">
        <v>260</v>
      </c>
      <c r="C59" s="272">
        <v>465000000</v>
      </c>
      <c r="D59" s="272">
        <v>0</v>
      </c>
      <c r="E59" s="272">
        <v>0</v>
      </c>
      <c r="F59" s="272">
        <v>465000000</v>
      </c>
      <c r="G59" s="272">
        <v>0</v>
      </c>
      <c r="H59" s="273">
        <v>465000000</v>
      </c>
      <c r="I59" s="238"/>
      <c r="J59" s="238"/>
    </row>
    <row r="60" spans="1:10">
      <c r="A60" s="144" t="s">
        <v>607</v>
      </c>
      <c r="B60" s="274" t="s">
        <v>260</v>
      </c>
      <c r="C60" s="275">
        <v>465000000</v>
      </c>
      <c r="D60" s="275">
        <v>0</v>
      </c>
      <c r="E60" s="275">
        <v>0</v>
      </c>
      <c r="F60" s="275">
        <v>465000000</v>
      </c>
      <c r="G60" s="275">
        <v>0</v>
      </c>
      <c r="H60" s="276">
        <v>465000000</v>
      </c>
      <c r="I60" s="238"/>
      <c r="J60" s="238"/>
    </row>
    <row r="61" spans="1:10">
      <c r="A61" s="127" t="s">
        <v>261</v>
      </c>
      <c r="B61" s="242" t="s">
        <v>262</v>
      </c>
      <c r="C61" s="272">
        <v>70000000</v>
      </c>
      <c r="D61" s="272">
        <v>0</v>
      </c>
      <c r="E61" s="272">
        <v>0</v>
      </c>
      <c r="F61" s="272">
        <v>70000000</v>
      </c>
      <c r="G61" s="272">
        <v>0</v>
      </c>
      <c r="H61" s="273">
        <v>70000000</v>
      </c>
      <c r="I61" s="238"/>
      <c r="J61" s="238"/>
    </row>
    <row r="62" spans="1:10">
      <c r="A62" s="144" t="s">
        <v>608</v>
      </c>
      <c r="B62" s="274" t="s">
        <v>262</v>
      </c>
      <c r="C62" s="275">
        <v>70000000</v>
      </c>
      <c r="D62" s="275">
        <v>0</v>
      </c>
      <c r="E62" s="275">
        <v>0</v>
      </c>
      <c r="F62" s="275">
        <v>70000000</v>
      </c>
      <c r="G62" s="275">
        <v>0</v>
      </c>
      <c r="H62" s="276">
        <v>70000000</v>
      </c>
      <c r="I62" s="238"/>
      <c r="J62" s="238"/>
    </row>
    <row r="63" spans="1:10">
      <c r="A63" s="240" t="s">
        <v>87</v>
      </c>
      <c r="B63" s="241" t="s">
        <v>88</v>
      </c>
      <c r="C63" s="270">
        <v>586621815.59000003</v>
      </c>
      <c r="D63" s="270">
        <v>0</v>
      </c>
      <c r="E63" s="270">
        <v>0</v>
      </c>
      <c r="F63" s="270">
        <v>586621815.59000003</v>
      </c>
      <c r="G63" s="270">
        <v>0</v>
      </c>
      <c r="H63" s="271">
        <v>586621815.59000003</v>
      </c>
      <c r="I63" s="238"/>
      <c r="J63" s="238"/>
    </row>
    <row r="64" spans="1:10">
      <c r="A64" s="127" t="s">
        <v>263</v>
      </c>
      <c r="B64" s="242" t="s">
        <v>247</v>
      </c>
      <c r="C64" s="272">
        <v>420382125.13999999</v>
      </c>
      <c r="D64" s="272">
        <v>0</v>
      </c>
      <c r="E64" s="272">
        <v>0</v>
      </c>
      <c r="F64" s="272">
        <v>420382125.13999999</v>
      </c>
      <c r="G64" s="272">
        <v>0</v>
      </c>
      <c r="H64" s="273">
        <v>420382125.13999999</v>
      </c>
      <c r="I64" s="238"/>
      <c r="J64" s="238"/>
    </row>
    <row r="65" spans="1:10">
      <c r="A65" s="144" t="s">
        <v>609</v>
      </c>
      <c r="B65" s="274" t="s">
        <v>247</v>
      </c>
      <c r="C65" s="275">
        <v>420382125.13999999</v>
      </c>
      <c r="D65" s="275">
        <v>0</v>
      </c>
      <c r="E65" s="275">
        <v>0</v>
      </c>
      <c r="F65" s="275">
        <v>420382125.13999999</v>
      </c>
      <c r="G65" s="275">
        <v>0</v>
      </c>
      <c r="H65" s="276">
        <v>420382125.13999999</v>
      </c>
      <c r="I65" s="238"/>
      <c r="J65" s="238"/>
    </row>
    <row r="66" spans="1:10">
      <c r="A66" s="127" t="s">
        <v>264</v>
      </c>
      <c r="B66" s="242" t="s">
        <v>248</v>
      </c>
      <c r="C66" s="272">
        <v>166239690.44999999</v>
      </c>
      <c r="D66" s="272">
        <v>0</v>
      </c>
      <c r="E66" s="272">
        <v>0</v>
      </c>
      <c r="F66" s="272">
        <v>166239690.44999999</v>
      </c>
      <c r="G66" s="272">
        <v>0</v>
      </c>
      <c r="H66" s="273">
        <v>166239690.44999999</v>
      </c>
      <c r="I66" s="238"/>
      <c r="J66" s="238"/>
    </row>
    <row r="67" spans="1:10">
      <c r="A67" s="144" t="s">
        <v>610</v>
      </c>
      <c r="B67" s="274" t="s">
        <v>248</v>
      </c>
      <c r="C67" s="275">
        <v>166239690.44999999</v>
      </c>
      <c r="D67" s="275">
        <v>0</v>
      </c>
      <c r="E67" s="275">
        <v>0</v>
      </c>
      <c r="F67" s="275">
        <v>166239690.44999999</v>
      </c>
      <c r="G67" s="275">
        <v>0</v>
      </c>
      <c r="H67" s="276">
        <v>166239690.44999999</v>
      </c>
      <c r="I67" s="238"/>
      <c r="J67" s="238"/>
    </row>
    <row r="68" spans="1:10">
      <c r="A68" s="240" t="s">
        <v>91</v>
      </c>
      <c r="B68" s="241" t="s">
        <v>92</v>
      </c>
      <c r="C68" s="270">
        <v>1549676079.6500001</v>
      </c>
      <c r="D68" s="270">
        <v>0</v>
      </c>
      <c r="E68" s="270">
        <v>0</v>
      </c>
      <c r="F68" s="270">
        <v>1549676079.6500001</v>
      </c>
      <c r="G68" s="270">
        <v>0</v>
      </c>
      <c r="H68" s="271">
        <v>1549676079.6500001</v>
      </c>
      <c r="I68" s="238"/>
      <c r="J68" s="238"/>
    </row>
    <row r="69" spans="1:10">
      <c r="A69" s="127" t="s">
        <v>265</v>
      </c>
      <c r="B69" s="242" t="s">
        <v>251</v>
      </c>
      <c r="C69" s="272">
        <v>307374259.88</v>
      </c>
      <c r="D69" s="272">
        <v>0</v>
      </c>
      <c r="E69" s="272">
        <v>0</v>
      </c>
      <c r="F69" s="272">
        <v>307374259.88</v>
      </c>
      <c r="G69" s="272">
        <v>0</v>
      </c>
      <c r="H69" s="273">
        <v>307374259.88</v>
      </c>
      <c r="I69" s="238"/>
      <c r="J69" s="238"/>
    </row>
    <row r="70" spans="1:10">
      <c r="A70" s="144" t="s">
        <v>611</v>
      </c>
      <c r="B70" s="274" t="s">
        <v>251</v>
      </c>
      <c r="C70" s="275">
        <v>307374259.88</v>
      </c>
      <c r="D70" s="275">
        <v>0</v>
      </c>
      <c r="E70" s="275">
        <v>0</v>
      </c>
      <c r="F70" s="275">
        <v>307374259.88</v>
      </c>
      <c r="G70" s="275">
        <v>0</v>
      </c>
      <c r="H70" s="276">
        <v>307374259.88</v>
      </c>
      <c r="I70" s="238"/>
      <c r="J70" s="238"/>
    </row>
    <row r="71" spans="1:10">
      <c r="A71" s="127" t="s">
        <v>266</v>
      </c>
      <c r="B71" s="242" t="s">
        <v>252</v>
      </c>
      <c r="C71" s="272">
        <v>1242301819.77</v>
      </c>
      <c r="D71" s="272">
        <v>0</v>
      </c>
      <c r="E71" s="272">
        <v>0</v>
      </c>
      <c r="F71" s="272">
        <v>1242301819.77</v>
      </c>
      <c r="G71" s="272">
        <v>0</v>
      </c>
      <c r="H71" s="273">
        <v>1242301819.77</v>
      </c>
      <c r="I71" s="238"/>
      <c r="J71" s="238"/>
    </row>
    <row r="72" spans="1:10">
      <c r="A72" s="144" t="s">
        <v>612</v>
      </c>
      <c r="B72" s="274" t="s">
        <v>252</v>
      </c>
      <c r="C72" s="275">
        <v>1242301819.77</v>
      </c>
      <c r="D72" s="275">
        <v>0</v>
      </c>
      <c r="E72" s="275">
        <v>0</v>
      </c>
      <c r="F72" s="275">
        <v>1242301819.77</v>
      </c>
      <c r="G72" s="275">
        <v>0</v>
      </c>
      <c r="H72" s="276">
        <v>1242301819.77</v>
      </c>
      <c r="I72" s="238"/>
      <c r="J72" s="238"/>
    </row>
    <row r="73" spans="1:10">
      <c r="A73" s="240" t="s">
        <v>94</v>
      </c>
      <c r="B73" s="241" t="s">
        <v>95</v>
      </c>
      <c r="C73" s="270">
        <v>242083976</v>
      </c>
      <c r="D73" s="270">
        <v>0</v>
      </c>
      <c r="E73" s="270">
        <v>0</v>
      </c>
      <c r="F73" s="270">
        <v>242083976</v>
      </c>
      <c r="G73" s="270">
        <v>0</v>
      </c>
      <c r="H73" s="271">
        <v>242083976</v>
      </c>
      <c r="I73" s="238"/>
      <c r="J73" s="238"/>
    </row>
    <row r="74" spans="1:10">
      <c r="A74" s="127" t="s">
        <v>267</v>
      </c>
      <c r="B74" s="242" t="s">
        <v>268</v>
      </c>
      <c r="C74" s="272">
        <v>242083976</v>
      </c>
      <c r="D74" s="272">
        <v>0</v>
      </c>
      <c r="E74" s="272">
        <v>0</v>
      </c>
      <c r="F74" s="272">
        <v>242083976</v>
      </c>
      <c r="G74" s="272">
        <v>0</v>
      </c>
      <c r="H74" s="273">
        <v>242083976</v>
      </c>
      <c r="I74" s="238"/>
      <c r="J74" s="238"/>
    </row>
    <row r="75" spans="1:10">
      <c r="A75" s="144" t="s">
        <v>613</v>
      </c>
      <c r="B75" s="274" t="s">
        <v>268</v>
      </c>
      <c r="C75" s="275">
        <v>242083976</v>
      </c>
      <c r="D75" s="275">
        <v>0</v>
      </c>
      <c r="E75" s="275">
        <v>0</v>
      </c>
      <c r="F75" s="275">
        <v>242083976</v>
      </c>
      <c r="G75" s="275">
        <v>0</v>
      </c>
      <c r="H75" s="276">
        <v>242083976</v>
      </c>
      <c r="I75" s="238"/>
      <c r="J75" s="238"/>
    </row>
    <row r="76" spans="1:10" ht="25.5">
      <c r="A76" s="240" t="s">
        <v>98</v>
      </c>
      <c r="B76" s="241" t="s">
        <v>99</v>
      </c>
      <c r="C76" s="270">
        <v>-2031360507.96</v>
      </c>
      <c r="D76" s="270">
        <v>5153283.32</v>
      </c>
      <c r="E76" s="270">
        <v>34119316.32</v>
      </c>
      <c r="F76" s="270">
        <v>-2060326540.96</v>
      </c>
      <c r="G76" s="270">
        <v>0</v>
      </c>
      <c r="H76" s="271">
        <v>-2060326540.96</v>
      </c>
      <c r="I76" s="238"/>
      <c r="J76" s="238"/>
    </row>
    <row r="77" spans="1:10">
      <c r="A77" s="127" t="s">
        <v>269</v>
      </c>
      <c r="B77" s="242" t="s">
        <v>244</v>
      </c>
      <c r="C77" s="272">
        <v>-462752055.89999998</v>
      </c>
      <c r="D77" s="272">
        <v>0</v>
      </c>
      <c r="E77" s="272">
        <v>7718750</v>
      </c>
      <c r="F77" s="272">
        <v>-470470805.89999998</v>
      </c>
      <c r="G77" s="272">
        <v>0</v>
      </c>
      <c r="H77" s="273">
        <v>-470470805.89999998</v>
      </c>
      <c r="I77" s="238"/>
      <c r="J77" s="238"/>
    </row>
    <row r="78" spans="1:10">
      <c r="A78" s="144" t="s">
        <v>614</v>
      </c>
      <c r="B78" s="274" t="s">
        <v>615</v>
      </c>
      <c r="C78" s="275">
        <v>0</v>
      </c>
      <c r="D78" s="275">
        <v>0</v>
      </c>
      <c r="E78" s="275">
        <v>0</v>
      </c>
      <c r="F78" s="275">
        <v>0</v>
      </c>
      <c r="G78" s="275">
        <v>0</v>
      </c>
      <c r="H78" s="276">
        <v>0</v>
      </c>
      <c r="I78" s="238"/>
      <c r="J78" s="238"/>
    </row>
    <row r="79" spans="1:10">
      <c r="A79" s="144" t="s">
        <v>616</v>
      </c>
      <c r="B79" s="274" t="s">
        <v>258</v>
      </c>
      <c r="C79" s="275">
        <v>-424856216.20999998</v>
      </c>
      <c r="D79" s="275">
        <v>0</v>
      </c>
      <c r="E79" s="275">
        <v>7161458</v>
      </c>
      <c r="F79" s="275">
        <v>-432017674.20999998</v>
      </c>
      <c r="G79" s="275">
        <v>0</v>
      </c>
      <c r="H79" s="276">
        <v>-432017674.20999998</v>
      </c>
      <c r="I79" s="238"/>
      <c r="J79" s="238"/>
    </row>
    <row r="80" spans="1:10">
      <c r="A80" s="144" t="s">
        <v>617</v>
      </c>
      <c r="B80" s="274" t="s">
        <v>260</v>
      </c>
      <c r="C80" s="275">
        <v>-32937500</v>
      </c>
      <c r="D80" s="275">
        <v>0</v>
      </c>
      <c r="E80" s="275">
        <v>484375</v>
      </c>
      <c r="F80" s="275">
        <v>-33421875</v>
      </c>
      <c r="G80" s="275">
        <v>0</v>
      </c>
      <c r="H80" s="276">
        <v>-33421875</v>
      </c>
      <c r="I80" s="238"/>
      <c r="J80" s="238"/>
    </row>
    <row r="81" spans="1:10">
      <c r="A81" s="144" t="s">
        <v>618</v>
      </c>
      <c r="B81" s="274" t="s">
        <v>262</v>
      </c>
      <c r="C81" s="275">
        <v>-4958339.6900000004</v>
      </c>
      <c r="D81" s="275">
        <v>0</v>
      </c>
      <c r="E81" s="275">
        <v>72917</v>
      </c>
      <c r="F81" s="275">
        <v>-5031256.6900000004</v>
      </c>
      <c r="G81" s="275">
        <v>0</v>
      </c>
      <c r="H81" s="276">
        <v>-5031256.6900000004</v>
      </c>
      <c r="I81" s="238"/>
      <c r="J81" s="238"/>
    </row>
    <row r="82" spans="1:10">
      <c r="A82" s="127" t="s">
        <v>270</v>
      </c>
      <c r="B82" s="242" t="s">
        <v>246</v>
      </c>
      <c r="C82" s="272">
        <v>-247721251.43000001</v>
      </c>
      <c r="D82" s="272">
        <v>0</v>
      </c>
      <c r="E82" s="272">
        <v>9024691.3200000003</v>
      </c>
      <c r="F82" s="272">
        <v>-256745942.75</v>
      </c>
      <c r="G82" s="272">
        <v>0</v>
      </c>
      <c r="H82" s="273">
        <v>-256745942.75</v>
      </c>
      <c r="I82" s="238"/>
      <c r="J82" s="238"/>
    </row>
    <row r="83" spans="1:10">
      <c r="A83" s="144" t="s">
        <v>619</v>
      </c>
      <c r="B83" s="274" t="s">
        <v>247</v>
      </c>
      <c r="C83" s="275">
        <v>-141835363.15000001</v>
      </c>
      <c r="D83" s="275">
        <v>0</v>
      </c>
      <c r="E83" s="275">
        <v>2583087</v>
      </c>
      <c r="F83" s="275">
        <v>-144418450.15000001</v>
      </c>
      <c r="G83" s="275">
        <v>0</v>
      </c>
      <c r="H83" s="276">
        <v>-144418450.15000001</v>
      </c>
      <c r="I83" s="238"/>
      <c r="J83" s="238"/>
    </row>
    <row r="84" spans="1:10">
      <c r="A84" s="144" t="s">
        <v>620</v>
      </c>
      <c r="B84" s="274" t="s">
        <v>248</v>
      </c>
      <c r="C84" s="275">
        <v>-105885888.28</v>
      </c>
      <c r="D84" s="275">
        <v>0</v>
      </c>
      <c r="E84" s="275">
        <v>6441604.3200000003</v>
      </c>
      <c r="F84" s="275">
        <v>-112327492.59999999</v>
      </c>
      <c r="G84" s="275">
        <v>0</v>
      </c>
      <c r="H84" s="276">
        <v>-112327492.59999999</v>
      </c>
      <c r="I84" s="238"/>
      <c r="J84" s="238"/>
    </row>
    <row r="85" spans="1:10">
      <c r="A85" s="127" t="s">
        <v>271</v>
      </c>
      <c r="B85" s="242" t="s">
        <v>250</v>
      </c>
      <c r="C85" s="272">
        <v>-1129237393.55</v>
      </c>
      <c r="D85" s="272">
        <v>5153283.32</v>
      </c>
      <c r="E85" s="272">
        <v>15358509</v>
      </c>
      <c r="F85" s="272">
        <v>-1139442619.23</v>
      </c>
      <c r="G85" s="272">
        <v>0</v>
      </c>
      <c r="H85" s="273">
        <v>-1139442619.23</v>
      </c>
      <c r="I85" s="238"/>
      <c r="J85" s="238"/>
    </row>
    <row r="86" spans="1:10">
      <c r="A86" s="144" t="s">
        <v>621</v>
      </c>
      <c r="B86" s="274" t="s">
        <v>251</v>
      </c>
      <c r="C86" s="275">
        <v>-214119249.72</v>
      </c>
      <c r="D86" s="275">
        <v>5153283.32</v>
      </c>
      <c r="E86" s="275">
        <v>3530396</v>
      </c>
      <c r="F86" s="275">
        <v>-212496362.40000001</v>
      </c>
      <c r="G86" s="275">
        <v>0</v>
      </c>
      <c r="H86" s="276">
        <v>-212496362.40000001</v>
      </c>
      <c r="I86" s="238"/>
      <c r="J86" s="238"/>
    </row>
    <row r="87" spans="1:10">
      <c r="A87" s="144" t="s">
        <v>622</v>
      </c>
      <c r="B87" s="274" t="s">
        <v>252</v>
      </c>
      <c r="C87" s="275">
        <v>-915118143.83000004</v>
      </c>
      <c r="D87" s="275">
        <v>0</v>
      </c>
      <c r="E87" s="275">
        <v>11828113</v>
      </c>
      <c r="F87" s="275">
        <v>-926946256.83000004</v>
      </c>
      <c r="G87" s="275">
        <v>0</v>
      </c>
      <c r="H87" s="276">
        <v>-926946256.83000004</v>
      </c>
      <c r="I87" s="238"/>
      <c r="J87" s="238"/>
    </row>
    <row r="88" spans="1:10">
      <c r="A88" s="127" t="s">
        <v>272</v>
      </c>
      <c r="B88" s="242" t="s">
        <v>273</v>
      </c>
      <c r="C88" s="272">
        <v>-191649807.08000001</v>
      </c>
      <c r="D88" s="272">
        <v>0</v>
      </c>
      <c r="E88" s="272">
        <v>2017366</v>
      </c>
      <c r="F88" s="272">
        <v>-193667173.08000001</v>
      </c>
      <c r="G88" s="272">
        <v>0</v>
      </c>
      <c r="H88" s="273">
        <v>-193667173.08000001</v>
      </c>
      <c r="I88" s="238"/>
      <c r="J88" s="238"/>
    </row>
    <row r="89" spans="1:10">
      <c r="A89" s="144" t="s">
        <v>623</v>
      </c>
      <c r="B89" s="274" t="s">
        <v>268</v>
      </c>
      <c r="C89" s="275">
        <v>-191649807.08000001</v>
      </c>
      <c r="D89" s="275">
        <v>0</v>
      </c>
      <c r="E89" s="275">
        <v>2017366</v>
      </c>
      <c r="F89" s="275">
        <v>-193667173.08000001</v>
      </c>
      <c r="G89" s="275">
        <v>0</v>
      </c>
      <c r="H89" s="276">
        <v>-193667173.08000001</v>
      </c>
      <c r="I89" s="238"/>
      <c r="J89" s="238"/>
    </row>
    <row r="90" spans="1:10">
      <c r="A90" s="127" t="s">
        <v>274</v>
      </c>
      <c r="B90" s="242" t="s">
        <v>275</v>
      </c>
      <c r="C90" s="272">
        <v>0</v>
      </c>
      <c r="D90" s="272">
        <v>0</v>
      </c>
      <c r="E90" s="272">
        <v>0</v>
      </c>
      <c r="F90" s="272">
        <v>0</v>
      </c>
      <c r="G90" s="272">
        <v>0</v>
      </c>
      <c r="H90" s="273">
        <v>0</v>
      </c>
      <c r="I90" s="238"/>
      <c r="J90" s="238"/>
    </row>
    <row r="91" spans="1:10" ht="25.5">
      <c r="A91" s="144" t="s">
        <v>624</v>
      </c>
      <c r="B91" s="274" t="s">
        <v>625</v>
      </c>
      <c r="C91" s="275">
        <v>0</v>
      </c>
      <c r="D91" s="275">
        <v>0</v>
      </c>
      <c r="E91" s="275">
        <v>0</v>
      </c>
      <c r="F91" s="275">
        <v>0</v>
      </c>
      <c r="G91" s="275">
        <v>0</v>
      </c>
      <c r="H91" s="276">
        <v>0</v>
      </c>
      <c r="I91" s="238"/>
      <c r="J91" s="238"/>
    </row>
    <row r="92" spans="1:10" ht="25.5">
      <c r="A92" s="144" t="s">
        <v>626</v>
      </c>
      <c r="B92" s="274" t="s">
        <v>627</v>
      </c>
      <c r="C92" s="275">
        <v>0</v>
      </c>
      <c r="D92" s="275">
        <v>0</v>
      </c>
      <c r="E92" s="275">
        <v>0</v>
      </c>
      <c r="F92" s="275">
        <v>0</v>
      </c>
      <c r="G92" s="275">
        <v>0</v>
      </c>
      <c r="H92" s="276">
        <v>0</v>
      </c>
      <c r="I92" s="238"/>
      <c r="J92" s="238"/>
    </row>
    <row r="93" spans="1:10" ht="25.5">
      <c r="A93" s="144" t="s">
        <v>628</v>
      </c>
      <c r="B93" s="274" t="s">
        <v>629</v>
      </c>
      <c r="C93" s="275">
        <v>0</v>
      </c>
      <c r="D93" s="275">
        <v>0</v>
      </c>
      <c r="E93" s="275">
        <v>0</v>
      </c>
      <c r="F93" s="275">
        <v>0</v>
      </c>
      <c r="G93" s="275">
        <v>0</v>
      </c>
      <c r="H93" s="276">
        <v>0</v>
      </c>
      <c r="I93" s="238"/>
      <c r="J93" s="238"/>
    </row>
    <row r="94" spans="1:10" ht="25.5">
      <c r="A94" s="240" t="s">
        <v>100</v>
      </c>
      <c r="B94" s="241" t="s">
        <v>101</v>
      </c>
      <c r="C94" s="270">
        <v>-353757467</v>
      </c>
      <c r="D94" s="270">
        <v>0</v>
      </c>
      <c r="E94" s="270">
        <v>0</v>
      </c>
      <c r="F94" s="270">
        <v>-353757467</v>
      </c>
      <c r="G94" s="270">
        <v>0</v>
      </c>
      <c r="H94" s="271">
        <v>-353757467</v>
      </c>
      <c r="I94" s="238"/>
      <c r="J94" s="238"/>
    </row>
    <row r="95" spans="1:10">
      <c r="A95" s="127" t="s">
        <v>276</v>
      </c>
      <c r="B95" s="242" t="s">
        <v>244</v>
      </c>
      <c r="C95" s="272">
        <v>-353757467</v>
      </c>
      <c r="D95" s="272">
        <v>0</v>
      </c>
      <c r="E95" s="272">
        <v>0</v>
      </c>
      <c r="F95" s="272">
        <v>-353757467</v>
      </c>
      <c r="G95" s="272">
        <v>0</v>
      </c>
      <c r="H95" s="273">
        <v>-353757467</v>
      </c>
      <c r="I95" s="238"/>
      <c r="J95" s="238"/>
    </row>
    <row r="96" spans="1:10">
      <c r="A96" s="144" t="s">
        <v>630</v>
      </c>
      <c r="B96" s="274" t="s">
        <v>258</v>
      </c>
      <c r="C96" s="275">
        <v>-343725899</v>
      </c>
      <c r="D96" s="275">
        <v>0</v>
      </c>
      <c r="E96" s="275">
        <v>0</v>
      </c>
      <c r="F96" s="275">
        <v>-343725899</v>
      </c>
      <c r="G96" s="275">
        <v>0</v>
      </c>
      <c r="H96" s="276">
        <v>-343725899</v>
      </c>
      <c r="I96" s="238"/>
      <c r="J96" s="238"/>
    </row>
    <row r="97" spans="1:10">
      <c r="A97" s="144" t="s">
        <v>631</v>
      </c>
      <c r="B97" s="274" t="s">
        <v>260</v>
      </c>
      <c r="C97" s="275">
        <v>-5965329</v>
      </c>
      <c r="D97" s="275">
        <v>0</v>
      </c>
      <c r="E97" s="275">
        <v>0</v>
      </c>
      <c r="F97" s="275">
        <v>-5965329</v>
      </c>
      <c r="G97" s="275">
        <v>0</v>
      </c>
      <c r="H97" s="276">
        <v>-5965329</v>
      </c>
      <c r="I97" s="238"/>
      <c r="J97" s="238"/>
    </row>
    <row r="98" spans="1:10">
      <c r="A98" s="144" t="s">
        <v>632</v>
      </c>
      <c r="B98" s="274" t="s">
        <v>262</v>
      </c>
      <c r="C98" s="275">
        <v>-4066239</v>
      </c>
      <c r="D98" s="275">
        <v>0</v>
      </c>
      <c r="E98" s="275">
        <v>0</v>
      </c>
      <c r="F98" s="275">
        <v>-4066239</v>
      </c>
      <c r="G98" s="275">
        <v>0</v>
      </c>
      <c r="H98" s="276">
        <v>-4066239</v>
      </c>
      <c r="I98" s="238"/>
      <c r="J98" s="238"/>
    </row>
    <row r="99" spans="1:10">
      <c r="A99" s="78" t="s">
        <v>50</v>
      </c>
      <c r="B99" s="239" t="s">
        <v>51</v>
      </c>
      <c r="C99" s="268">
        <v>10777572491.42</v>
      </c>
      <c r="D99" s="268">
        <v>60863005</v>
      </c>
      <c r="E99" s="268">
        <v>1762704764.8900001</v>
      </c>
      <c r="F99" s="268">
        <v>9075730731.5300007</v>
      </c>
      <c r="G99" s="268">
        <v>9075730731.5300007</v>
      </c>
      <c r="H99" s="269">
        <v>0</v>
      </c>
      <c r="I99" s="238"/>
      <c r="J99" s="238"/>
    </row>
    <row r="100" spans="1:10">
      <c r="A100" s="240" t="s">
        <v>54</v>
      </c>
      <c r="B100" s="241" t="s">
        <v>55</v>
      </c>
      <c r="C100" s="270">
        <v>299026597.69999999</v>
      </c>
      <c r="D100" s="270">
        <v>0</v>
      </c>
      <c r="E100" s="270">
        <v>74485498.870000005</v>
      </c>
      <c r="F100" s="270">
        <v>224541098.83000001</v>
      </c>
      <c r="G100" s="270">
        <v>224541098.83000001</v>
      </c>
      <c r="H100" s="271">
        <v>0</v>
      </c>
      <c r="I100" s="238"/>
      <c r="J100" s="238"/>
    </row>
    <row r="101" spans="1:10">
      <c r="A101" s="127" t="s">
        <v>277</v>
      </c>
      <c r="B101" s="242" t="s">
        <v>278</v>
      </c>
      <c r="C101" s="272">
        <v>46358973</v>
      </c>
      <c r="D101" s="272">
        <v>0</v>
      </c>
      <c r="E101" s="272">
        <v>15696047</v>
      </c>
      <c r="F101" s="272">
        <v>30662926</v>
      </c>
      <c r="G101" s="272">
        <v>30662926</v>
      </c>
      <c r="H101" s="273">
        <v>0</v>
      </c>
      <c r="I101" s="238"/>
      <c r="J101" s="238"/>
    </row>
    <row r="102" spans="1:10">
      <c r="A102" s="144" t="s">
        <v>633</v>
      </c>
      <c r="B102" s="274" t="s">
        <v>278</v>
      </c>
      <c r="C102" s="275">
        <v>46358973</v>
      </c>
      <c r="D102" s="275">
        <v>0</v>
      </c>
      <c r="E102" s="275">
        <v>15696047</v>
      </c>
      <c r="F102" s="275">
        <v>30662926</v>
      </c>
      <c r="G102" s="275">
        <v>30662926</v>
      </c>
      <c r="H102" s="276">
        <v>0</v>
      </c>
      <c r="I102" s="238"/>
      <c r="J102" s="238"/>
    </row>
    <row r="103" spans="1:10">
      <c r="A103" s="127" t="s">
        <v>279</v>
      </c>
      <c r="B103" s="242" t="s">
        <v>280</v>
      </c>
      <c r="C103" s="272">
        <v>113277317.23</v>
      </c>
      <c r="D103" s="272">
        <v>0</v>
      </c>
      <c r="E103" s="272">
        <v>20490729.73</v>
      </c>
      <c r="F103" s="272">
        <v>92786587.5</v>
      </c>
      <c r="G103" s="272">
        <v>92786587.5</v>
      </c>
      <c r="H103" s="273">
        <v>0</v>
      </c>
      <c r="I103" s="238"/>
      <c r="J103" s="238"/>
    </row>
    <row r="104" spans="1:10" ht="25.5">
      <c r="A104" s="144" t="s">
        <v>634</v>
      </c>
      <c r="B104" s="274" t="s">
        <v>280</v>
      </c>
      <c r="C104" s="275">
        <v>113277317.23</v>
      </c>
      <c r="D104" s="275">
        <v>0</v>
      </c>
      <c r="E104" s="275">
        <v>20490729.73</v>
      </c>
      <c r="F104" s="275">
        <v>92786587.5</v>
      </c>
      <c r="G104" s="275">
        <v>92786587.5</v>
      </c>
      <c r="H104" s="276">
        <v>0</v>
      </c>
      <c r="I104" s="238"/>
      <c r="J104" s="238"/>
    </row>
    <row r="105" spans="1:10">
      <c r="A105" s="127" t="s">
        <v>281</v>
      </c>
      <c r="B105" s="242" t="s">
        <v>282</v>
      </c>
      <c r="C105" s="272">
        <v>139390307.47</v>
      </c>
      <c r="D105" s="272">
        <v>0</v>
      </c>
      <c r="E105" s="272">
        <v>38298722.140000001</v>
      </c>
      <c r="F105" s="272">
        <v>101091585.33</v>
      </c>
      <c r="G105" s="272">
        <v>101091585.33</v>
      </c>
      <c r="H105" s="273">
        <v>0</v>
      </c>
      <c r="I105" s="238"/>
      <c r="J105" s="238"/>
    </row>
    <row r="106" spans="1:10">
      <c r="A106" s="144" t="s">
        <v>635</v>
      </c>
      <c r="B106" s="274" t="s">
        <v>282</v>
      </c>
      <c r="C106" s="275">
        <v>139390307.47</v>
      </c>
      <c r="D106" s="275">
        <v>0</v>
      </c>
      <c r="E106" s="275">
        <v>38298722.140000001</v>
      </c>
      <c r="F106" s="275">
        <v>101091585.33</v>
      </c>
      <c r="G106" s="275">
        <v>101091585.33</v>
      </c>
      <c r="H106" s="276">
        <v>0</v>
      </c>
      <c r="I106" s="238"/>
      <c r="J106" s="238"/>
    </row>
    <row r="107" spans="1:10">
      <c r="A107" s="240" t="s">
        <v>56</v>
      </c>
      <c r="B107" s="241" t="s">
        <v>57</v>
      </c>
      <c r="C107" s="270">
        <v>16630233</v>
      </c>
      <c r="D107" s="270">
        <v>10527766</v>
      </c>
      <c r="E107" s="270">
        <v>25080681</v>
      </c>
      <c r="F107" s="270">
        <v>2077318</v>
      </c>
      <c r="G107" s="270">
        <v>2077318</v>
      </c>
      <c r="H107" s="271">
        <v>0</v>
      </c>
      <c r="I107" s="238"/>
      <c r="J107" s="238"/>
    </row>
    <row r="108" spans="1:10">
      <c r="A108" s="127" t="s">
        <v>283</v>
      </c>
      <c r="B108" s="242" t="s">
        <v>284</v>
      </c>
      <c r="C108" s="272">
        <v>16630233</v>
      </c>
      <c r="D108" s="272">
        <v>10527766</v>
      </c>
      <c r="E108" s="272">
        <v>25080681</v>
      </c>
      <c r="F108" s="272">
        <v>2077318</v>
      </c>
      <c r="G108" s="272">
        <v>2077318</v>
      </c>
      <c r="H108" s="273">
        <v>0</v>
      </c>
      <c r="I108" s="238"/>
      <c r="J108" s="238"/>
    </row>
    <row r="109" spans="1:10">
      <c r="A109" s="144" t="s">
        <v>636</v>
      </c>
      <c r="B109" s="274" t="s">
        <v>284</v>
      </c>
      <c r="C109" s="275">
        <v>16630233</v>
      </c>
      <c r="D109" s="275">
        <v>10527766</v>
      </c>
      <c r="E109" s="275">
        <v>25080681</v>
      </c>
      <c r="F109" s="275">
        <v>2077318</v>
      </c>
      <c r="G109" s="275">
        <v>2077318</v>
      </c>
      <c r="H109" s="276">
        <v>0</v>
      </c>
      <c r="I109" s="238"/>
      <c r="J109" s="238"/>
    </row>
    <row r="110" spans="1:10">
      <c r="A110" s="127" t="s">
        <v>285</v>
      </c>
      <c r="B110" s="242" t="s">
        <v>286</v>
      </c>
      <c r="C110" s="272">
        <v>0</v>
      </c>
      <c r="D110" s="272">
        <v>0</v>
      </c>
      <c r="E110" s="272">
        <v>0</v>
      </c>
      <c r="F110" s="272">
        <v>0</v>
      </c>
      <c r="G110" s="272">
        <v>0</v>
      </c>
      <c r="H110" s="273">
        <v>0</v>
      </c>
      <c r="I110" s="238"/>
      <c r="J110" s="238"/>
    </row>
    <row r="111" spans="1:10">
      <c r="A111" s="144" t="s">
        <v>637</v>
      </c>
      <c r="B111" s="274" t="s">
        <v>638</v>
      </c>
      <c r="C111" s="275">
        <v>0</v>
      </c>
      <c r="D111" s="275">
        <v>0</v>
      </c>
      <c r="E111" s="275">
        <v>0</v>
      </c>
      <c r="F111" s="275">
        <v>0</v>
      </c>
      <c r="G111" s="275">
        <v>0</v>
      </c>
      <c r="H111" s="276">
        <v>0</v>
      </c>
      <c r="I111" s="238"/>
      <c r="J111" s="238"/>
    </row>
    <row r="112" spans="1:10">
      <c r="A112" s="240" t="s">
        <v>58</v>
      </c>
      <c r="B112" s="241" t="s">
        <v>59</v>
      </c>
      <c r="C112" s="270">
        <v>10057058277.9</v>
      </c>
      <c r="D112" s="270">
        <v>50335239</v>
      </c>
      <c r="E112" s="270">
        <v>1652449584.8399999</v>
      </c>
      <c r="F112" s="270">
        <v>8454943932.0600004</v>
      </c>
      <c r="G112" s="270">
        <v>8454943932.0600004</v>
      </c>
      <c r="H112" s="271">
        <v>0</v>
      </c>
      <c r="I112" s="238"/>
      <c r="J112" s="238"/>
    </row>
    <row r="113" spans="1:10">
      <c r="A113" s="127" t="s">
        <v>287</v>
      </c>
      <c r="B113" s="242" t="s">
        <v>288</v>
      </c>
      <c r="C113" s="272">
        <v>10057058277.9</v>
      </c>
      <c r="D113" s="272">
        <v>50335239</v>
      </c>
      <c r="E113" s="272">
        <v>1652449584.8399999</v>
      </c>
      <c r="F113" s="272">
        <v>8454943932.0600004</v>
      </c>
      <c r="G113" s="272">
        <v>8454943932.0600004</v>
      </c>
      <c r="H113" s="273">
        <v>0</v>
      </c>
      <c r="I113" s="238"/>
      <c r="J113" s="238"/>
    </row>
    <row r="114" spans="1:10">
      <c r="A114" s="144" t="s">
        <v>639</v>
      </c>
      <c r="B114" s="274" t="s">
        <v>288</v>
      </c>
      <c r="C114" s="275">
        <v>124020207</v>
      </c>
      <c r="D114" s="275">
        <v>0</v>
      </c>
      <c r="E114" s="275">
        <v>0</v>
      </c>
      <c r="F114" s="275">
        <v>124020207</v>
      </c>
      <c r="G114" s="275">
        <v>124020207</v>
      </c>
      <c r="H114" s="276">
        <v>0</v>
      </c>
      <c r="I114" s="238"/>
      <c r="J114" s="238"/>
    </row>
    <row r="115" spans="1:10">
      <c r="A115" s="144" t="s">
        <v>640</v>
      </c>
      <c r="B115" s="274" t="s">
        <v>641</v>
      </c>
      <c r="C115" s="275">
        <v>9933038070.8999996</v>
      </c>
      <c r="D115" s="275">
        <v>50335239</v>
      </c>
      <c r="E115" s="275">
        <v>1652449584.8399999</v>
      </c>
      <c r="F115" s="275">
        <v>8330923725.0600004</v>
      </c>
      <c r="G115" s="275">
        <v>8330923725.0600004</v>
      </c>
      <c r="H115" s="276">
        <v>0</v>
      </c>
      <c r="I115" s="238"/>
      <c r="J115" s="238"/>
    </row>
    <row r="116" spans="1:10">
      <c r="A116" s="240" t="s">
        <v>289</v>
      </c>
      <c r="B116" s="241" t="s">
        <v>290</v>
      </c>
      <c r="C116" s="270">
        <v>0</v>
      </c>
      <c r="D116" s="270">
        <v>0</v>
      </c>
      <c r="E116" s="270">
        <v>0</v>
      </c>
      <c r="F116" s="270">
        <v>0</v>
      </c>
      <c r="G116" s="270">
        <v>0</v>
      </c>
      <c r="H116" s="271">
        <v>0</v>
      </c>
      <c r="I116" s="238"/>
      <c r="J116" s="238"/>
    </row>
    <row r="117" spans="1:10">
      <c r="A117" s="127" t="s">
        <v>291</v>
      </c>
      <c r="B117" s="242" t="s">
        <v>292</v>
      </c>
      <c r="C117" s="272">
        <v>0</v>
      </c>
      <c r="D117" s="272">
        <v>0</v>
      </c>
      <c r="E117" s="272">
        <v>0</v>
      </c>
      <c r="F117" s="272">
        <v>0</v>
      </c>
      <c r="G117" s="272">
        <v>0</v>
      </c>
      <c r="H117" s="273">
        <v>0</v>
      </c>
      <c r="I117" s="238"/>
      <c r="J117" s="238"/>
    </row>
    <row r="118" spans="1:10">
      <c r="A118" s="144" t="s">
        <v>642</v>
      </c>
      <c r="B118" s="274" t="s">
        <v>292</v>
      </c>
      <c r="C118" s="275">
        <v>0</v>
      </c>
      <c r="D118" s="275">
        <v>0</v>
      </c>
      <c r="E118" s="275">
        <v>0</v>
      </c>
      <c r="F118" s="275">
        <v>0</v>
      </c>
      <c r="G118" s="275">
        <v>0</v>
      </c>
      <c r="H118" s="276">
        <v>0</v>
      </c>
      <c r="I118" s="238"/>
      <c r="J118" s="238"/>
    </row>
    <row r="119" spans="1:10">
      <c r="A119" s="240" t="s">
        <v>60</v>
      </c>
      <c r="B119" s="241" t="s">
        <v>61</v>
      </c>
      <c r="C119" s="270">
        <v>404857382.63999999</v>
      </c>
      <c r="D119" s="270">
        <v>0</v>
      </c>
      <c r="E119" s="270">
        <v>10689000</v>
      </c>
      <c r="F119" s="270">
        <v>394168382.63999999</v>
      </c>
      <c r="G119" s="270">
        <v>394168382.63999999</v>
      </c>
      <c r="H119" s="271">
        <v>0</v>
      </c>
      <c r="I119" s="238"/>
      <c r="J119" s="238"/>
    </row>
    <row r="120" spans="1:10">
      <c r="A120" s="127" t="s">
        <v>293</v>
      </c>
      <c r="B120" s="242" t="s">
        <v>294</v>
      </c>
      <c r="C120" s="272">
        <v>404857382.63999999</v>
      </c>
      <c r="D120" s="272">
        <v>0</v>
      </c>
      <c r="E120" s="272">
        <v>10689000</v>
      </c>
      <c r="F120" s="272">
        <v>394168382.63999999</v>
      </c>
      <c r="G120" s="272">
        <v>394168382.63999999</v>
      </c>
      <c r="H120" s="273">
        <v>0</v>
      </c>
      <c r="I120" s="238"/>
      <c r="J120" s="238"/>
    </row>
    <row r="121" spans="1:10">
      <c r="A121" s="144" t="s">
        <v>643</v>
      </c>
      <c r="B121" s="274" t="s">
        <v>294</v>
      </c>
      <c r="C121" s="275">
        <v>404857382.63999999</v>
      </c>
      <c r="D121" s="275">
        <v>0</v>
      </c>
      <c r="E121" s="275">
        <v>10689000</v>
      </c>
      <c r="F121" s="275">
        <v>394168382.63999999</v>
      </c>
      <c r="G121" s="275">
        <v>394168382.63999999</v>
      </c>
      <c r="H121" s="276">
        <v>0</v>
      </c>
      <c r="I121" s="238"/>
      <c r="J121" s="238"/>
    </row>
    <row r="122" spans="1:10">
      <c r="A122" s="127" t="s">
        <v>295</v>
      </c>
      <c r="B122" s="242" t="s">
        <v>296</v>
      </c>
      <c r="C122" s="272">
        <v>0</v>
      </c>
      <c r="D122" s="272">
        <v>0</v>
      </c>
      <c r="E122" s="272">
        <v>0</v>
      </c>
      <c r="F122" s="272">
        <v>0</v>
      </c>
      <c r="G122" s="272">
        <v>0</v>
      </c>
      <c r="H122" s="273">
        <v>0</v>
      </c>
      <c r="I122" s="238"/>
      <c r="J122" s="238"/>
    </row>
    <row r="123" spans="1:10">
      <c r="A123" s="144" t="s">
        <v>644</v>
      </c>
      <c r="B123" s="274" t="s">
        <v>296</v>
      </c>
      <c r="C123" s="275">
        <v>0</v>
      </c>
      <c r="D123" s="275">
        <v>0</v>
      </c>
      <c r="E123" s="275">
        <v>0</v>
      </c>
      <c r="F123" s="275">
        <v>0</v>
      </c>
      <c r="G123" s="275">
        <v>0</v>
      </c>
      <c r="H123" s="276">
        <v>0</v>
      </c>
      <c r="I123" s="238"/>
      <c r="J123" s="238"/>
    </row>
    <row r="124" spans="1:10" ht="25.5">
      <c r="A124" s="240" t="s">
        <v>64</v>
      </c>
      <c r="B124" s="241" t="s">
        <v>65</v>
      </c>
      <c r="C124" s="270">
        <v>0.18</v>
      </c>
      <c r="D124" s="270">
        <v>0</v>
      </c>
      <c r="E124" s="270">
        <v>0.18</v>
      </c>
      <c r="F124" s="270">
        <v>0</v>
      </c>
      <c r="G124" s="270">
        <v>0</v>
      </c>
      <c r="H124" s="271">
        <v>0</v>
      </c>
      <c r="I124" s="238"/>
      <c r="J124" s="238"/>
    </row>
    <row r="125" spans="1:10">
      <c r="A125" s="127" t="s">
        <v>297</v>
      </c>
      <c r="B125" s="242" t="s">
        <v>294</v>
      </c>
      <c r="C125" s="272">
        <v>0.18</v>
      </c>
      <c r="D125" s="272">
        <v>0</v>
      </c>
      <c r="E125" s="272">
        <v>0.18</v>
      </c>
      <c r="F125" s="272">
        <v>0</v>
      </c>
      <c r="G125" s="272">
        <v>0</v>
      </c>
      <c r="H125" s="273">
        <v>0</v>
      </c>
      <c r="I125" s="238"/>
      <c r="J125" s="238"/>
    </row>
    <row r="126" spans="1:10">
      <c r="A126" s="144" t="s">
        <v>645</v>
      </c>
      <c r="B126" s="274" t="s">
        <v>294</v>
      </c>
      <c r="C126" s="275">
        <v>0.18</v>
      </c>
      <c r="D126" s="275">
        <v>0</v>
      </c>
      <c r="E126" s="275">
        <v>0.18</v>
      </c>
      <c r="F126" s="275">
        <v>0</v>
      </c>
      <c r="G126" s="275">
        <v>0</v>
      </c>
      <c r="H126" s="276">
        <v>0</v>
      </c>
      <c r="I126" s="238"/>
      <c r="J126" s="238"/>
    </row>
    <row r="127" spans="1:10">
      <c r="A127" s="127" t="s">
        <v>298</v>
      </c>
      <c r="B127" s="242" t="s">
        <v>296</v>
      </c>
      <c r="C127" s="272">
        <v>0</v>
      </c>
      <c r="D127" s="272">
        <v>0</v>
      </c>
      <c r="E127" s="272">
        <v>0</v>
      </c>
      <c r="F127" s="272">
        <v>0</v>
      </c>
      <c r="G127" s="272">
        <v>0</v>
      </c>
      <c r="H127" s="273">
        <v>0</v>
      </c>
      <c r="I127" s="238"/>
      <c r="J127" s="238"/>
    </row>
    <row r="128" spans="1:10">
      <c r="A128" s="144" t="s">
        <v>646</v>
      </c>
      <c r="B128" s="274" t="s">
        <v>296</v>
      </c>
      <c r="C128" s="275">
        <v>0</v>
      </c>
      <c r="D128" s="275">
        <v>0</v>
      </c>
      <c r="E128" s="275">
        <v>0</v>
      </c>
      <c r="F128" s="275">
        <v>0</v>
      </c>
      <c r="G128" s="275">
        <v>0</v>
      </c>
      <c r="H128" s="276">
        <v>0</v>
      </c>
      <c r="I128" s="238"/>
      <c r="J128" s="238"/>
    </row>
    <row r="129" spans="1:10">
      <c r="A129" s="277" t="s">
        <v>299</v>
      </c>
      <c r="B129" s="278" t="s">
        <v>12</v>
      </c>
      <c r="C129" s="279">
        <v>19756167690.619999</v>
      </c>
      <c r="D129" s="279">
        <v>2073337272.8399999</v>
      </c>
      <c r="E129" s="279">
        <v>2459557732.7199998</v>
      </c>
      <c r="F129" s="279">
        <v>20142388150.5</v>
      </c>
      <c r="G129" s="279">
        <v>11293168880.940001</v>
      </c>
      <c r="H129" s="280">
        <v>8849219269.5599995</v>
      </c>
      <c r="I129" s="281"/>
      <c r="J129" s="238"/>
    </row>
    <row r="130" spans="1:10">
      <c r="A130" s="78" t="s">
        <v>17</v>
      </c>
      <c r="B130" s="239" t="s">
        <v>18</v>
      </c>
      <c r="C130" s="268">
        <v>390286777.56</v>
      </c>
      <c r="D130" s="268">
        <v>1408118671.8399999</v>
      </c>
      <c r="E130" s="268">
        <v>1369440965.8399999</v>
      </c>
      <c r="F130" s="268">
        <v>351609071.56</v>
      </c>
      <c r="G130" s="268">
        <v>141728538</v>
      </c>
      <c r="H130" s="269">
        <v>209880533.56</v>
      </c>
      <c r="I130" s="281"/>
      <c r="J130" s="238"/>
    </row>
    <row r="131" spans="1:10">
      <c r="A131" s="240" t="s">
        <v>21</v>
      </c>
      <c r="B131" s="241" t="s">
        <v>22</v>
      </c>
      <c r="C131" s="270">
        <v>879098</v>
      </c>
      <c r="D131" s="270">
        <v>655914243.86000001</v>
      </c>
      <c r="E131" s="270">
        <v>655035145.86000001</v>
      </c>
      <c r="F131" s="270">
        <v>0</v>
      </c>
      <c r="G131" s="270">
        <v>0</v>
      </c>
      <c r="H131" s="271">
        <v>0</v>
      </c>
      <c r="I131" s="238"/>
      <c r="J131" s="238"/>
    </row>
    <row r="132" spans="1:10">
      <c r="A132" s="127" t="s">
        <v>300</v>
      </c>
      <c r="B132" s="242" t="s">
        <v>282</v>
      </c>
      <c r="C132" s="272">
        <v>0</v>
      </c>
      <c r="D132" s="272">
        <v>1547270.05</v>
      </c>
      <c r="E132" s="272">
        <v>1547270.05</v>
      </c>
      <c r="F132" s="272">
        <v>0</v>
      </c>
      <c r="G132" s="272">
        <v>0</v>
      </c>
      <c r="H132" s="273">
        <v>0</v>
      </c>
      <c r="I132" s="238"/>
      <c r="J132" s="238"/>
    </row>
    <row r="133" spans="1:10">
      <c r="A133" s="144" t="s">
        <v>647</v>
      </c>
      <c r="B133" s="274" t="s">
        <v>282</v>
      </c>
      <c r="C133" s="275">
        <v>0</v>
      </c>
      <c r="D133" s="275">
        <v>1547270.05</v>
      </c>
      <c r="E133" s="275">
        <v>1547270.05</v>
      </c>
      <c r="F133" s="275">
        <v>0</v>
      </c>
      <c r="G133" s="275">
        <v>0</v>
      </c>
      <c r="H133" s="276">
        <v>0</v>
      </c>
      <c r="I133" s="238"/>
      <c r="J133" s="238"/>
    </row>
    <row r="134" spans="1:10">
      <c r="A134" s="127" t="s">
        <v>301</v>
      </c>
      <c r="B134" s="242" t="s">
        <v>302</v>
      </c>
      <c r="C134" s="272">
        <v>879098</v>
      </c>
      <c r="D134" s="272">
        <v>654366973.80999994</v>
      </c>
      <c r="E134" s="272">
        <v>653487875.80999994</v>
      </c>
      <c r="F134" s="272">
        <v>0</v>
      </c>
      <c r="G134" s="272">
        <v>0</v>
      </c>
      <c r="H134" s="273">
        <v>0</v>
      </c>
      <c r="I134" s="238"/>
      <c r="J134" s="238"/>
    </row>
    <row r="135" spans="1:10">
      <c r="A135" s="144" t="s">
        <v>648</v>
      </c>
      <c r="B135" s="274" t="s">
        <v>649</v>
      </c>
      <c r="C135" s="275">
        <v>879098</v>
      </c>
      <c r="D135" s="275">
        <v>654366973.80999994</v>
      </c>
      <c r="E135" s="275">
        <v>653487875.80999994</v>
      </c>
      <c r="F135" s="275">
        <v>0</v>
      </c>
      <c r="G135" s="275">
        <v>0</v>
      </c>
      <c r="H135" s="276">
        <v>0</v>
      </c>
      <c r="I135" s="238"/>
      <c r="J135" s="238"/>
    </row>
    <row r="136" spans="1:10">
      <c r="A136" s="240" t="s">
        <v>25</v>
      </c>
      <c r="B136" s="241" t="s">
        <v>26</v>
      </c>
      <c r="C136" s="270">
        <v>85533595.5</v>
      </c>
      <c r="D136" s="270">
        <v>427280645</v>
      </c>
      <c r="E136" s="270">
        <v>396821110</v>
      </c>
      <c r="F136" s="270">
        <v>55074060.5</v>
      </c>
      <c r="G136" s="270">
        <v>51923582</v>
      </c>
      <c r="H136" s="271">
        <v>3150478.5</v>
      </c>
      <c r="I136" s="282"/>
      <c r="J136" s="238"/>
    </row>
    <row r="137" spans="1:10">
      <c r="A137" s="127" t="s">
        <v>303</v>
      </c>
      <c r="B137" s="242" t="s">
        <v>304</v>
      </c>
      <c r="C137" s="272">
        <v>0</v>
      </c>
      <c r="D137" s="272">
        <v>0</v>
      </c>
      <c r="E137" s="272">
        <v>0</v>
      </c>
      <c r="F137" s="272">
        <v>0</v>
      </c>
      <c r="G137" s="272">
        <v>0</v>
      </c>
      <c r="H137" s="273">
        <v>0</v>
      </c>
      <c r="I137" s="282"/>
      <c r="J137" s="238"/>
    </row>
    <row r="138" spans="1:10">
      <c r="A138" s="144" t="s">
        <v>650</v>
      </c>
      <c r="B138" s="274" t="s">
        <v>651</v>
      </c>
      <c r="C138" s="275">
        <v>0</v>
      </c>
      <c r="D138" s="275">
        <v>0</v>
      </c>
      <c r="E138" s="275">
        <v>0</v>
      </c>
      <c r="F138" s="275">
        <v>0</v>
      </c>
      <c r="G138" s="275">
        <v>0</v>
      </c>
      <c r="H138" s="276">
        <v>0</v>
      </c>
      <c r="I138" s="283"/>
      <c r="J138" s="238"/>
    </row>
    <row r="139" spans="1:10">
      <c r="A139" s="127" t="s">
        <v>305</v>
      </c>
      <c r="B139" s="242" t="s">
        <v>306</v>
      </c>
      <c r="C139" s="272">
        <v>85533595.5</v>
      </c>
      <c r="D139" s="272">
        <v>427280645</v>
      </c>
      <c r="E139" s="272">
        <v>396821110</v>
      </c>
      <c r="F139" s="272">
        <v>55074060.5</v>
      </c>
      <c r="G139" s="272">
        <v>51923582</v>
      </c>
      <c r="H139" s="273">
        <v>3150478.5</v>
      </c>
      <c r="I139" s="282"/>
      <c r="J139" s="238"/>
    </row>
    <row r="140" spans="1:10">
      <c r="A140" s="144" t="s">
        <v>652</v>
      </c>
      <c r="B140" s="274" t="s">
        <v>306</v>
      </c>
      <c r="C140" s="275">
        <v>85533595.5</v>
      </c>
      <c r="D140" s="275">
        <v>427280645</v>
      </c>
      <c r="E140" s="275">
        <v>396821110</v>
      </c>
      <c r="F140" s="275">
        <v>55074060.5</v>
      </c>
      <c r="G140" s="275">
        <v>51923582</v>
      </c>
      <c r="H140" s="276">
        <v>3150478.5</v>
      </c>
      <c r="I140" s="283"/>
      <c r="J140" s="238"/>
    </row>
    <row r="141" spans="1:10">
      <c r="A141" s="127" t="s">
        <v>307</v>
      </c>
      <c r="B141" s="242" t="s">
        <v>308</v>
      </c>
      <c r="C141" s="272">
        <v>0</v>
      </c>
      <c r="D141" s="272">
        <v>0</v>
      </c>
      <c r="E141" s="272">
        <v>0</v>
      </c>
      <c r="F141" s="272">
        <v>0</v>
      </c>
      <c r="G141" s="272">
        <v>0</v>
      </c>
      <c r="H141" s="273">
        <v>0</v>
      </c>
      <c r="I141" s="238"/>
      <c r="J141" s="238"/>
    </row>
    <row r="142" spans="1:10" ht="25.5">
      <c r="A142" s="144" t="s">
        <v>653</v>
      </c>
      <c r="B142" s="274" t="s">
        <v>654</v>
      </c>
      <c r="C142" s="275">
        <v>0</v>
      </c>
      <c r="D142" s="275">
        <v>0</v>
      </c>
      <c r="E142" s="275">
        <v>0</v>
      </c>
      <c r="F142" s="275">
        <v>0</v>
      </c>
      <c r="G142" s="275">
        <v>0</v>
      </c>
      <c r="H142" s="276">
        <v>0</v>
      </c>
      <c r="I142" s="238"/>
      <c r="J142" s="238"/>
    </row>
    <row r="143" spans="1:10">
      <c r="A143" s="127" t="s">
        <v>309</v>
      </c>
      <c r="B143" s="242" t="s">
        <v>310</v>
      </c>
      <c r="C143" s="272">
        <v>0</v>
      </c>
      <c r="D143" s="272">
        <v>0</v>
      </c>
      <c r="E143" s="272">
        <v>0</v>
      </c>
      <c r="F143" s="272">
        <v>0</v>
      </c>
      <c r="G143" s="272">
        <v>0</v>
      </c>
      <c r="H143" s="273">
        <v>0</v>
      </c>
      <c r="I143" s="238"/>
      <c r="J143" s="238"/>
    </row>
    <row r="144" spans="1:10">
      <c r="A144" s="144" t="s">
        <v>655</v>
      </c>
      <c r="B144" s="274" t="s">
        <v>310</v>
      </c>
      <c r="C144" s="275">
        <v>0</v>
      </c>
      <c r="D144" s="275">
        <v>0</v>
      </c>
      <c r="E144" s="275">
        <v>0</v>
      </c>
      <c r="F144" s="275">
        <v>0</v>
      </c>
      <c r="G144" s="275">
        <v>0</v>
      </c>
      <c r="H144" s="276">
        <v>0</v>
      </c>
      <c r="I144" s="238"/>
      <c r="J144" s="238"/>
    </row>
    <row r="145" spans="1:10">
      <c r="A145" s="240" t="s">
        <v>29</v>
      </c>
      <c r="B145" s="241" t="s">
        <v>30</v>
      </c>
      <c r="C145" s="270">
        <v>5365874</v>
      </c>
      <c r="D145" s="270">
        <v>123631160</v>
      </c>
      <c r="E145" s="270">
        <v>123631160</v>
      </c>
      <c r="F145" s="270">
        <v>5365874</v>
      </c>
      <c r="G145" s="270">
        <v>5365874</v>
      </c>
      <c r="H145" s="271">
        <v>0</v>
      </c>
      <c r="I145" s="238"/>
      <c r="J145" s="238"/>
    </row>
    <row r="146" spans="1:10">
      <c r="A146" s="127" t="s">
        <v>311</v>
      </c>
      <c r="B146" s="242" t="s">
        <v>312</v>
      </c>
      <c r="C146" s="272">
        <v>0</v>
      </c>
      <c r="D146" s="272">
        <v>41756400</v>
      </c>
      <c r="E146" s="272">
        <v>41756400</v>
      </c>
      <c r="F146" s="272">
        <v>0</v>
      </c>
      <c r="G146" s="272">
        <v>0</v>
      </c>
      <c r="H146" s="273">
        <v>0</v>
      </c>
      <c r="I146" s="238"/>
      <c r="J146" s="238"/>
    </row>
    <row r="147" spans="1:10">
      <c r="A147" s="144" t="s">
        <v>656</v>
      </c>
      <c r="B147" s="274" t="s">
        <v>312</v>
      </c>
      <c r="C147" s="275">
        <v>0</v>
      </c>
      <c r="D147" s="275">
        <v>41756400</v>
      </c>
      <c r="E147" s="275">
        <v>41756400</v>
      </c>
      <c r="F147" s="275">
        <v>0</v>
      </c>
      <c r="G147" s="275">
        <v>0</v>
      </c>
      <c r="H147" s="276">
        <v>0</v>
      </c>
      <c r="I147" s="238"/>
      <c r="J147" s="238"/>
    </row>
    <row r="148" spans="1:10">
      <c r="A148" s="127" t="s">
        <v>313</v>
      </c>
      <c r="B148" s="242" t="s">
        <v>314</v>
      </c>
      <c r="C148" s="272">
        <v>0</v>
      </c>
      <c r="D148" s="272">
        <v>22917800</v>
      </c>
      <c r="E148" s="272">
        <v>22917800</v>
      </c>
      <c r="F148" s="272">
        <v>0</v>
      </c>
      <c r="G148" s="272">
        <v>0</v>
      </c>
      <c r="H148" s="273">
        <v>0</v>
      </c>
      <c r="I148" s="238"/>
      <c r="J148" s="238"/>
    </row>
    <row r="149" spans="1:10">
      <c r="A149" s="144" t="s">
        <v>657</v>
      </c>
      <c r="B149" s="274" t="s">
        <v>314</v>
      </c>
      <c r="C149" s="275">
        <v>0</v>
      </c>
      <c r="D149" s="275">
        <v>22917800</v>
      </c>
      <c r="E149" s="275">
        <v>22917800</v>
      </c>
      <c r="F149" s="275">
        <v>0</v>
      </c>
      <c r="G149" s="275">
        <v>0</v>
      </c>
      <c r="H149" s="276">
        <v>0</v>
      </c>
      <c r="I149" s="238"/>
      <c r="J149" s="238"/>
    </row>
    <row r="150" spans="1:10">
      <c r="A150" s="127" t="s">
        <v>315</v>
      </c>
      <c r="B150" s="242" t="s">
        <v>316</v>
      </c>
      <c r="C150" s="272">
        <v>0</v>
      </c>
      <c r="D150" s="272">
        <v>3956944</v>
      </c>
      <c r="E150" s="272">
        <v>3956944</v>
      </c>
      <c r="F150" s="272">
        <v>0</v>
      </c>
      <c r="G150" s="272">
        <v>0</v>
      </c>
      <c r="H150" s="273">
        <v>0</v>
      </c>
      <c r="I150" s="238"/>
      <c r="J150" s="238"/>
    </row>
    <row r="151" spans="1:10">
      <c r="A151" s="144" t="s">
        <v>658</v>
      </c>
      <c r="B151" s="274" t="s">
        <v>316</v>
      </c>
      <c r="C151" s="275">
        <v>0</v>
      </c>
      <c r="D151" s="275">
        <v>3956944</v>
      </c>
      <c r="E151" s="275">
        <v>3956944</v>
      </c>
      <c r="F151" s="275">
        <v>0</v>
      </c>
      <c r="G151" s="275">
        <v>0</v>
      </c>
      <c r="H151" s="276">
        <v>0</v>
      </c>
      <c r="I151" s="238"/>
      <c r="J151" s="238"/>
    </row>
    <row r="152" spans="1:10">
      <c r="A152" s="127" t="s">
        <v>317</v>
      </c>
      <c r="B152" s="242" t="s">
        <v>318</v>
      </c>
      <c r="C152" s="272">
        <v>0</v>
      </c>
      <c r="D152" s="272">
        <v>20675432</v>
      </c>
      <c r="E152" s="272">
        <v>20675432</v>
      </c>
      <c r="F152" s="272">
        <v>0</v>
      </c>
      <c r="G152" s="272">
        <v>0</v>
      </c>
      <c r="H152" s="273">
        <v>0</v>
      </c>
      <c r="I152" s="238"/>
      <c r="J152" s="238"/>
    </row>
    <row r="153" spans="1:10">
      <c r="A153" s="144" t="s">
        <v>659</v>
      </c>
      <c r="B153" s="274" t="s">
        <v>318</v>
      </c>
      <c r="C153" s="275">
        <v>0</v>
      </c>
      <c r="D153" s="275">
        <v>20675432</v>
      </c>
      <c r="E153" s="275">
        <v>20675432</v>
      </c>
      <c r="F153" s="275">
        <v>0</v>
      </c>
      <c r="G153" s="275">
        <v>0</v>
      </c>
      <c r="H153" s="276">
        <v>0</v>
      </c>
      <c r="I153" s="238"/>
      <c r="J153" s="238"/>
    </row>
    <row r="154" spans="1:10">
      <c r="A154" s="127" t="s">
        <v>319</v>
      </c>
      <c r="B154" s="242" t="s">
        <v>320</v>
      </c>
      <c r="C154" s="272">
        <v>0</v>
      </c>
      <c r="D154" s="272">
        <v>229584</v>
      </c>
      <c r="E154" s="272">
        <v>229584</v>
      </c>
      <c r="F154" s="272">
        <v>0</v>
      </c>
      <c r="G154" s="272">
        <v>0</v>
      </c>
      <c r="H154" s="273">
        <v>0</v>
      </c>
      <c r="I154" s="238"/>
      <c r="J154" s="238"/>
    </row>
    <row r="155" spans="1:10">
      <c r="A155" s="144" t="s">
        <v>660</v>
      </c>
      <c r="B155" s="274" t="s">
        <v>320</v>
      </c>
      <c r="C155" s="275">
        <v>0</v>
      </c>
      <c r="D155" s="275">
        <v>229584</v>
      </c>
      <c r="E155" s="275">
        <v>229584</v>
      </c>
      <c r="F155" s="275">
        <v>0</v>
      </c>
      <c r="G155" s="275">
        <v>0</v>
      </c>
      <c r="H155" s="276">
        <v>0</v>
      </c>
      <c r="I155" s="238"/>
      <c r="J155" s="238"/>
    </row>
    <row r="156" spans="1:10">
      <c r="A156" s="127" t="s">
        <v>321</v>
      </c>
      <c r="B156" s="242" t="s">
        <v>322</v>
      </c>
      <c r="C156" s="272">
        <v>0</v>
      </c>
      <c r="D156" s="272">
        <v>0</v>
      </c>
      <c r="E156" s="272">
        <v>0</v>
      </c>
      <c r="F156" s="272">
        <v>0</v>
      </c>
      <c r="G156" s="272">
        <v>0</v>
      </c>
      <c r="H156" s="273">
        <v>0</v>
      </c>
      <c r="I156" s="238"/>
      <c r="J156" s="238"/>
    </row>
    <row r="157" spans="1:10">
      <c r="A157" s="144" t="s">
        <v>661</v>
      </c>
      <c r="B157" s="274" t="s">
        <v>322</v>
      </c>
      <c r="C157" s="275">
        <v>0</v>
      </c>
      <c r="D157" s="275">
        <v>0</v>
      </c>
      <c r="E157" s="275">
        <v>0</v>
      </c>
      <c r="F157" s="275">
        <v>0</v>
      </c>
      <c r="G157" s="275">
        <v>0</v>
      </c>
      <c r="H157" s="276">
        <v>0</v>
      </c>
      <c r="I157" s="238"/>
      <c r="J157" s="238"/>
    </row>
    <row r="158" spans="1:10" ht="25.5">
      <c r="A158" s="127" t="s">
        <v>323</v>
      </c>
      <c r="B158" s="242" t="s">
        <v>324</v>
      </c>
      <c r="C158" s="272">
        <v>0</v>
      </c>
      <c r="D158" s="272">
        <v>34095000</v>
      </c>
      <c r="E158" s="272">
        <v>34095000</v>
      </c>
      <c r="F158" s="272">
        <v>0</v>
      </c>
      <c r="G158" s="272">
        <v>0</v>
      </c>
      <c r="H158" s="273">
        <v>0</v>
      </c>
      <c r="I158" s="238"/>
      <c r="J158" s="238"/>
    </row>
    <row r="159" spans="1:10" ht="25.5">
      <c r="A159" s="144" t="s">
        <v>662</v>
      </c>
      <c r="B159" s="274" t="s">
        <v>324</v>
      </c>
      <c r="C159" s="275">
        <v>0</v>
      </c>
      <c r="D159" s="275">
        <v>34095000</v>
      </c>
      <c r="E159" s="275">
        <v>34095000</v>
      </c>
      <c r="F159" s="275">
        <v>0</v>
      </c>
      <c r="G159" s="275">
        <v>0</v>
      </c>
      <c r="H159" s="276">
        <v>0</v>
      </c>
      <c r="I159" s="238"/>
      <c r="J159" s="238"/>
    </row>
    <row r="160" spans="1:10">
      <c r="A160" s="127" t="s">
        <v>325</v>
      </c>
      <c r="B160" s="242" t="s">
        <v>326</v>
      </c>
      <c r="C160" s="272">
        <v>5365874</v>
      </c>
      <c r="D160" s="272">
        <v>0</v>
      </c>
      <c r="E160" s="272">
        <v>0</v>
      </c>
      <c r="F160" s="272">
        <v>5365874</v>
      </c>
      <c r="G160" s="272">
        <v>5365874</v>
      </c>
      <c r="H160" s="273">
        <v>0</v>
      </c>
      <c r="I160" s="238"/>
      <c r="J160" s="238"/>
    </row>
    <row r="161" spans="1:10">
      <c r="A161" s="144" t="s">
        <v>663</v>
      </c>
      <c r="B161" s="274" t="s">
        <v>326</v>
      </c>
      <c r="C161" s="275">
        <v>5365874</v>
      </c>
      <c r="D161" s="275">
        <v>0</v>
      </c>
      <c r="E161" s="275">
        <v>0</v>
      </c>
      <c r="F161" s="275">
        <v>5365874</v>
      </c>
      <c r="G161" s="275">
        <v>5365874</v>
      </c>
      <c r="H161" s="276">
        <v>0</v>
      </c>
      <c r="I161" s="238"/>
      <c r="J161" s="238"/>
    </row>
    <row r="162" spans="1:10">
      <c r="A162" s="240" t="s">
        <v>33</v>
      </c>
      <c r="B162" s="241" t="s">
        <v>34</v>
      </c>
      <c r="C162" s="270">
        <v>91596911</v>
      </c>
      <c r="D162" s="270">
        <v>85735000</v>
      </c>
      <c r="E162" s="270">
        <v>76468983</v>
      </c>
      <c r="F162" s="270">
        <v>82330894</v>
      </c>
      <c r="G162" s="270">
        <v>82330894</v>
      </c>
      <c r="H162" s="271">
        <v>0</v>
      </c>
      <c r="I162" s="238"/>
      <c r="J162" s="238"/>
    </row>
    <row r="163" spans="1:10">
      <c r="A163" s="127" t="s">
        <v>327</v>
      </c>
      <c r="B163" s="242" t="s">
        <v>328</v>
      </c>
      <c r="C163" s="272">
        <v>2801121</v>
      </c>
      <c r="D163" s="272">
        <v>2801000</v>
      </c>
      <c r="E163" s="272">
        <v>2835805</v>
      </c>
      <c r="F163" s="272">
        <v>2835926</v>
      </c>
      <c r="G163" s="272">
        <v>2835926</v>
      </c>
      <c r="H163" s="273">
        <v>0</v>
      </c>
      <c r="I163" s="238"/>
      <c r="J163" s="238"/>
    </row>
    <row r="164" spans="1:10">
      <c r="A164" s="144" t="s">
        <v>664</v>
      </c>
      <c r="B164" s="274" t="s">
        <v>665</v>
      </c>
      <c r="C164" s="275">
        <v>210390121</v>
      </c>
      <c r="D164" s="275">
        <v>0</v>
      </c>
      <c r="E164" s="275">
        <v>2835805</v>
      </c>
      <c r="F164" s="275">
        <v>213225926</v>
      </c>
      <c r="G164" s="275">
        <v>213225926</v>
      </c>
      <c r="H164" s="276">
        <v>0</v>
      </c>
      <c r="I164" s="238"/>
      <c r="J164" s="238"/>
    </row>
    <row r="165" spans="1:10">
      <c r="A165" s="144" t="s">
        <v>666</v>
      </c>
      <c r="B165" s="274" t="s">
        <v>667</v>
      </c>
      <c r="C165" s="275">
        <v>-207589000</v>
      </c>
      <c r="D165" s="275">
        <v>2801000</v>
      </c>
      <c r="E165" s="275">
        <v>0</v>
      </c>
      <c r="F165" s="275">
        <v>-210390000</v>
      </c>
      <c r="G165" s="275">
        <v>-210390000</v>
      </c>
      <c r="H165" s="276">
        <v>0</v>
      </c>
      <c r="I165" s="238"/>
      <c r="J165" s="238"/>
    </row>
    <row r="166" spans="1:10">
      <c r="A166" s="127" t="s">
        <v>329</v>
      </c>
      <c r="B166" s="242" t="s">
        <v>330</v>
      </c>
      <c r="C166" s="272">
        <v>979815</v>
      </c>
      <c r="D166" s="272">
        <v>979000</v>
      </c>
      <c r="E166" s="272">
        <v>459130</v>
      </c>
      <c r="F166" s="272">
        <v>459945</v>
      </c>
      <c r="G166" s="272">
        <v>459945</v>
      </c>
      <c r="H166" s="273">
        <v>0</v>
      </c>
      <c r="I166" s="238"/>
      <c r="J166" s="238"/>
    </row>
    <row r="167" spans="1:10">
      <c r="A167" s="144" t="s">
        <v>668</v>
      </c>
      <c r="B167" s="274" t="s">
        <v>665</v>
      </c>
      <c r="C167" s="275">
        <v>45023815</v>
      </c>
      <c r="D167" s="275">
        <v>0</v>
      </c>
      <c r="E167" s="275">
        <v>459130</v>
      </c>
      <c r="F167" s="275">
        <v>45482945</v>
      </c>
      <c r="G167" s="275">
        <v>45482945</v>
      </c>
      <c r="H167" s="276">
        <v>0</v>
      </c>
      <c r="I167" s="238"/>
      <c r="J167" s="238"/>
    </row>
    <row r="168" spans="1:10">
      <c r="A168" s="144" t="s">
        <v>669</v>
      </c>
      <c r="B168" s="274" t="s">
        <v>667</v>
      </c>
      <c r="C168" s="275">
        <v>-44044000</v>
      </c>
      <c r="D168" s="275">
        <v>979000</v>
      </c>
      <c r="E168" s="275">
        <v>0</v>
      </c>
      <c r="F168" s="275">
        <v>-45023000</v>
      </c>
      <c r="G168" s="275">
        <v>-45023000</v>
      </c>
      <c r="H168" s="276">
        <v>0</v>
      </c>
      <c r="I168" s="238"/>
      <c r="J168" s="238"/>
    </row>
    <row r="169" spans="1:10">
      <c r="A169" s="127" t="s">
        <v>331</v>
      </c>
      <c r="B169" s="242" t="s">
        <v>332</v>
      </c>
      <c r="C169" s="272">
        <v>277</v>
      </c>
      <c r="D169" s="272">
        <v>0</v>
      </c>
      <c r="E169" s="272">
        <v>0</v>
      </c>
      <c r="F169" s="272">
        <v>277</v>
      </c>
      <c r="G169" s="272">
        <v>277</v>
      </c>
      <c r="H169" s="273">
        <v>0</v>
      </c>
      <c r="I169" s="238"/>
      <c r="J169" s="238"/>
    </row>
    <row r="170" spans="1:10">
      <c r="A170" s="144" t="s">
        <v>670</v>
      </c>
      <c r="B170" s="274" t="s">
        <v>665</v>
      </c>
      <c r="C170" s="275">
        <v>6096824</v>
      </c>
      <c r="D170" s="275">
        <v>0</v>
      </c>
      <c r="E170" s="275">
        <v>0</v>
      </c>
      <c r="F170" s="275">
        <v>6096824</v>
      </c>
      <c r="G170" s="275">
        <v>6096824</v>
      </c>
      <c r="H170" s="276">
        <v>0</v>
      </c>
      <c r="I170" s="238"/>
      <c r="J170" s="238"/>
    </row>
    <row r="171" spans="1:10">
      <c r="A171" s="144" t="s">
        <v>671</v>
      </c>
      <c r="B171" s="274" t="s">
        <v>667</v>
      </c>
      <c r="C171" s="275">
        <v>-6096547</v>
      </c>
      <c r="D171" s="275">
        <v>0</v>
      </c>
      <c r="E171" s="275">
        <v>0</v>
      </c>
      <c r="F171" s="275">
        <v>-6096547</v>
      </c>
      <c r="G171" s="275">
        <v>-6096547</v>
      </c>
      <c r="H171" s="276">
        <v>0</v>
      </c>
      <c r="I171" s="238"/>
      <c r="J171" s="238"/>
    </row>
    <row r="172" spans="1:10">
      <c r="A172" s="127" t="s">
        <v>333</v>
      </c>
      <c r="B172" s="242" t="s">
        <v>334</v>
      </c>
      <c r="C172" s="272">
        <v>78995672</v>
      </c>
      <c r="D172" s="272">
        <v>78995000</v>
      </c>
      <c r="E172" s="272">
        <v>64716000</v>
      </c>
      <c r="F172" s="272">
        <v>64716672</v>
      </c>
      <c r="G172" s="272">
        <v>64716672</v>
      </c>
      <c r="H172" s="273">
        <v>0</v>
      </c>
      <c r="I172" s="238"/>
      <c r="J172" s="238"/>
    </row>
    <row r="173" spans="1:10">
      <c r="A173" s="144" t="s">
        <v>672</v>
      </c>
      <c r="B173" s="274" t="s">
        <v>665</v>
      </c>
      <c r="C173" s="275">
        <v>1141122672</v>
      </c>
      <c r="D173" s="275">
        <v>0</v>
      </c>
      <c r="E173" s="275">
        <v>64716000</v>
      </c>
      <c r="F173" s="275">
        <v>1205838672</v>
      </c>
      <c r="G173" s="275">
        <v>1205838672</v>
      </c>
      <c r="H173" s="276">
        <v>0</v>
      </c>
      <c r="I173" s="238"/>
      <c r="J173" s="238"/>
    </row>
    <row r="174" spans="1:10">
      <c r="A174" s="144" t="s">
        <v>673</v>
      </c>
      <c r="B174" s="274" t="s">
        <v>667</v>
      </c>
      <c r="C174" s="275">
        <v>-1062127000</v>
      </c>
      <c r="D174" s="275">
        <v>78995000</v>
      </c>
      <c r="E174" s="275">
        <v>0</v>
      </c>
      <c r="F174" s="275">
        <v>-1141122000</v>
      </c>
      <c r="G174" s="275">
        <v>-1141122000</v>
      </c>
      <c r="H174" s="276">
        <v>0</v>
      </c>
      <c r="I174" s="238"/>
      <c r="J174" s="238"/>
    </row>
    <row r="175" spans="1:10">
      <c r="A175" s="127" t="s">
        <v>335</v>
      </c>
      <c r="B175" s="242" t="s">
        <v>336</v>
      </c>
      <c r="C175" s="272">
        <v>2960891</v>
      </c>
      <c r="D175" s="272">
        <v>2960000</v>
      </c>
      <c r="E175" s="272">
        <v>2657071</v>
      </c>
      <c r="F175" s="272">
        <v>2657962</v>
      </c>
      <c r="G175" s="272">
        <v>2657962</v>
      </c>
      <c r="H175" s="273">
        <v>0</v>
      </c>
      <c r="I175" s="238"/>
      <c r="J175" s="238"/>
    </row>
    <row r="176" spans="1:10">
      <c r="A176" s="144" t="s">
        <v>674</v>
      </c>
      <c r="B176" s="274" t="s">
        <v>675</v>
      </c>
      <c r="C176" s="275">
        <v>135125204</v>
      </c>
      <c r="D176" s="275">
        <v>0</v>
      </c>
      <c r="E176" s="275">
        <v>2657071</v>
      </c>
      <c r="F176" s="275">
        <v>137782275</v>
      </c>
      <c r="G176" s="275">
        <v>137782275</v>
      </c>
      <c r="H176" s="276">
        <v>0</v>
      </c>
      <c r="I176" s="238"/>
      <c r="J176" s="238"/>
    </row>
    <row r="177" spans="1:10">
      <c r="A177" s="144" t="s">
        <v>676</v>
      </c>
      <c r="B177" s="274" t="s">
        <v>677</v>
      </c>
      <c r="C177" s="275">
        <v>-132164313</v>
      </c>
      <c r="D177" s="275">
        <v>2960000</v>
      </c>
      <c r="E177" s="275">
        <v>0</v>
      </c>
      <c r="F177" s="275">
        <v>-135124313</v>
      </c>
      <c r="G177" s="275">
        <v>-135124313</v>
      </c>
      <c r="H177" s="276">
        <v>0</v>
      </c>
      <c r="I177" s="238"/>
      <c r="J177" s="238"/>
    </row>
    <row r="178" spans="1:10" ht="25.5">
      <c r="A178" s="144" t="s">
        <v>678</v>
      </c>
      <c r="B178" s="274" t="s">
        <v>679</v>
      </c>
      <c r="C178" s="275">
        <v>154687</v>
      </c>
      <c r="D178" s="275">
        <v>0</v>
      </c>
      <c r="E178" s="275">
        <v>0</v>
      </c>
      <c r="F178" s="275">
        <v>154687</v>
      </c>
      <c r="G178" s="275">
        <v>154687</v>
      </c>
      <c r="H178" s="276">
        <v>0</v>
      </c>
      <c r="I178" s="238"/>
      <c r="J178" s="238"/>
    </row>
    <row r="179" spans="1:10" ht="25.5">
      <c r="A179" s="144" t="s">
        <v>680</v>
      </c>
      <c r="B179" s="274" t="s">
        <v>681</v>
      </c>
      <c r="C179" s="275">
        <v>-154687</v>
      </c>
      <c r="D179" s="275">
        <v>0</v>
      </c>
      <c r="E179" s="275">
        <v>0</v>
      </c>
      <c r="F179" s="275">
        <v>-154687</v>
      </c>
      <c r="G179" s="275">
        <v>-154687</v>
      </c>
      <c r="H179" s="276">
        <v>0</v>
      </c>
      <c r="I179" s="238"/>
      <c r="J179" s="238"/>
    </row>
    <row r="180" spans="1:10">
      <c r="A180" s="127" t="s">
        <v>337</v>
      </c>
      <c r="B180" s="242" t="s">
        <v>338</v>
      </c>
      <c r="C180" s="272">
        <v>0</v>
      </c>
      <c r="D180" s="272">
        <v>0</v>
      </c>
      <c r="E180" s="272">
        <v>0</v>
      </c>
      <c r="F180" s="272">
        <v>0</v>
      </c>
      <c r="G180" s="272">
        <v>0</v>
      </c>
      <c r="H180" s="273">
        <v>0</v>
      </c>
      <c r="I180" s="238"/>
      <c r="J180" s="238"/>
    </row>
    <row r="181" spans="1:10">
      <c r="A181" s="144" t="s">
        <v>682</v>
      </c>
      <c r="B181" s="274" t="s">
        <v>665</v>
      </c>
      <c r="C181" s="275">
        <v>24096453</v>
      </c>
      <c r="D181" s="275">
        <v>0</v>
      </c>
      <c r="E181" s="275">
        <v>0</v>
      </c>
      <c r="F181" s="275">
        <v>24096453</v>
      </c>
      <c r="G181" s="275">
        <v>24096453</v>
      </c>
      <c r="H181" s="276">
        <v>0</v>
      </c>
      <c r="I181" s="238"/>
      <c r="J181" s="238"/>
    </row>
    <row r="182" spans="1:10">
      <c r="A182" s="144" t="s">
        <v>683</v>
      </c>
      <c r="B182" s="274" t="s">
        <v>667</v>
      </c>
      <c r="C182" s="275">
        <v>-24096453</v>
      </c>
      <c r="D182" s="275">
        <v>0</v>
      </c>
      <c r="E182" s="275">
        <v>0</v>
      </c>
      <c r="F182" s="275">
        <v>-24096453</v>
      </c>
      <c r="G182" s="275">
        <v>-24096453</v>
      </c>
      <c r="H182" s="276">
        <v>0</v>
      </c>
      <c r="I182" s="238"/>
      <c r="J182" s="238"/>
    </row>
    <row r="183" spans="1:10" ht="25.5">
      <c r="A183" s="127" t="s">
        <v>339</v>
      </c>
      <c r="B183" s="242" t="s">
        <v>340</v>
      </c>
      <c r="C183" s="272">
        <v>5859135</v>
      </c>
      <c r="D183" s="272">
        <v>0</v>
      </c>
      <c r="E183" s="272">
        <v>5800977</v>
      </c>
      <c r="F183" s="272">
        <v>11660112</v>
      </c>
      <c r="G183" s="272">
        <v>11660112</v>
      </c>
      <c r="H183" s="273">
        <v>0</v>
      </c>
      <c r="I183" s="238"/>
      <c r="J183" s="238"/>
    </row>
    <row r="184" spans="1:10">
      <c r="A184" s="144" t="s">
        <v>684</v>
      </c>
      <c r="B184" s="274" t="s">
        <v>665</v>
      </c>
      <c r="C184" s="275">
        <v>140728878</v>
      </c>
      <c r="D184" s="275">
        <v>0</v>
      </c>
      <c r="E184" s="275">
        <v>5800977</v>
      </c>
      <c r="F184" s="275">
        <v>146529855</v>
      </c>
      <c r="G184" s="275">
        <v>146529855</v>
      </c>
      <c r="H184" s="276">
        <v>0</v>
      </c>
      <c r="I184" s="238"/>
      <c r="J184" s="238"/>
    </row>
    <row r="185" spans="1:10">
      <c r="A185" s="144" t="s">
        <v>685</v>
      </c>
      <c r="B185" s="274" t="s">
        <v>667</v>
      </c>
      <c r="C185" s="275">
        <v>-134869743</v>
      </c>
      <c r="D185" s="275">
        <v>0</v>
      </c>
      <c r="E185" s="275">
        <v>0</v>
      </c>
      <c r="F185" s="275">
        <v>-134869743</v>
      </c>
      <c r="G185" s="275">
        <v>-134869743</v>
      </c>
      <c r="H185" s="276">
        <v>0</v>
      </c>
      <c r="I185" s="238"/>
      <c r="J185" s="238"/>
    </row>
    <row r="186" spans="1:10" ht="25.5">
      <c r="A186" s="127" t="s">
        <v>341</v>
      </c>
      <c r="B186" s="242" t="s">
        <v>342</v>
      </c>
      <c r="C186" s="272">
        <v>0</v>
      </c>
      <c r="D186" s="272">
        <v>0</v>
      </c>
      <c r="E186" s="272">
        <v>0</v>
      </c>
      <c r="F186" s="272">
        <v>0</v>
      </c>
      <c r="G186" s="272">
        <v>0</v>
      </c>
      <c r="H186" s="273">
        <v>0</v>
      </c>
      <c r="I186" s="238"/>
      <c r="J186" s="238"/>
    </row>
    <row r="187" spans="1:10">
      <c r="A187" s="144" t="s">
        <v>686</v>
      </c>
      <c r="B187" s="274" t="s">
        <v>665</v>
      </c>
      <c r="C187" s="275">
        <v>0</v>
      </c>
      <c r="D187" s="275">
        <v>0</v>
      </c>
      <c r="E187" s="275">
        <v>0</v>
      </c>
      <c r="F187" s="275">
        <v>0</v>
      </c>
      <c r="G187" s="275">
        <v>0</v>
      </c>
      <c r="H187" s="276">
        <v>0</v>
      </c>
      <c r="I187" s="238"/>
      <c r="J187" s="238"/>
    </row>
    <row r="188" spans="1:10">
      <c r="A188" s="144" t="s">
        <v>687</v>
      </c>
      <c r="B188" s="274" t="s">
        <v>667</v>
      </c>
      <c r="C188" s="275">
        <v>0</v>
      </c>
      <c r="D188" s="275">
        <v>0</v>
      </c>
      <c r="E188" s="275">
        <v>0</v>
      </c>
      <c r="F188" s="275">
        <v>0</v>
      </c>
      <c r="G188" s="275">
        <v>0</v>
      </c>
      <c r="H188" s="276">
        <v>0</v>
      </c>
      <c r="I188" s="238"/>
      <c r="J188" s="238"/>
    </row>
    <row r="189" spans="1:10">
      <c r="A189" s="127" t="s">
        <v>343</v>
      </c>
      <c r="B189" s="242" t="s">
        <v>344</v>
      </c>
      <c r="C189" s="272">
        <v>0</v>
      </c>
      <c r="D189" s="272">
        <v>0</v>
      </c>
      <c r="E189" s="272">
        <v>0</v>
      </c>
      <c r="F189" s="272">
        <v>0</v>
      </c>
      <c r="G189" s="272">
        <v>0</v>
      </c>
      <c r="H189" s="273">
        <v>0</v>
      </c>
      <c r="I189" s="238"/>
      <c r="J189" s="238"/>
    </row>
    <row r="190" spans="1:10">
      <c r="A190" s="144" t="s">
        <v>688</v>
      </c>
      <c r="B190" s="274" t="s">
        <v>665</v>
      </c>
      <c r="C190" s="275">
        <v>0</v>
      </c>
      <c r="D190" s="275">
        <v>0</v>
      </c>
      <c r="E190" s="275">
        <v>0</v>
      </c>
      <c r="F190" s="275">
        <v>0</v>
      </c>
      <c r="G190" s="275">
        <v>0</v>
      </c>
      <c r="H190" s="276">
        <v>0</v>
      </c>
      <c r="I190" s="238"/>
      <c r="J190" s="238"/>
    </row>
    <row r="191" spans="1:10">
      <c r="A191" s="144" t="s">
        <v>689</v>
      </c>
      <c r="B191" s="274" t="s">
        <v>667</v>
      </c>
      <c r="C191" s="275">
        <v>0</v>
      </c>
      <c r="D191" s="275">
        <v>0</v>
      </c>
      <c r="E191" s="275">
        <v>0</v>
      </c>
      <c r="F191" s="275">
        <v>0</v>
      </c>
      <c r="G191" s="275">
        <v>0</v>
      </c>
      <c r="H191" s="276">
        <v>0</v>
      </c>
      <c r="I191" s="238"/>
      <c r="J191" s="238"/>
    </row>
    <row r="192" spans="1:10">
      <c r="A192" s="127" t="s">
        <v>345</v>
      </c>
      <c r="B192" s="242" t="s">
        <v>346</v>
      </c>
      <c r="C192" s="272">
        <v>0</v>
      </c>
      <c r="D192" s="272">
        <v>0</v>
      </c>
      <c r="E192" s="272">
        <v>0</v>
      </c>
      <c r="F192" s="272">
        <v>0</v>
      </c>
      <c r="G192" s="272">
        <v>0</v>
      </c>
      <c r="H192" s="273">
        <v>0</v>
      </c>
      <c r="I192" s="238"/>
      <c r="J192" s="238"/>
    </row>
    <row r="193" spans="1:10">
      <c r="A193" s="144" t="s">
        <v>690</v>
      </c>
      <c r="B193" s="274" t="s">
        <v>665</v>
      </c>
      <c r="C193" s="275">
        <v>0</v>
      </c>
      <c r="D193" s="275">
        <v>0</v>
      </c>
      <c r="E193" s="275">
        <v>0</v>
      </c>
      <c r="F193" s="275">
        <v>0</v>
      </c>
      <c r="G193" s="275">
        <v>0</v>
      </c>
      <c r="H193" s="276">
        <v>0</v>
      </c>
      <c r="I193" s="238"/>
      <c r="J193" s="238"/>
    </row>
    <row r="194" spans="1:10">
      <c r="A194" s="144" t="s">
        <v>691</v>
      </c>
      <c r="B194" s="274" t="s">
        <v>667</v>
      </c>
      <c r="C194" s="275">
        <v>0</v>
      </c>
      <c r="D194" s="275">
        <v>0</v>
      </c>
      <c r="E194" s="275">
        <v>0</v>
      </c>
      <c r="F194" s="275">
        <v>0</v>
      </c>
      <c r="G194" s="275">
        <v>0</v>
      </c>
      <c r="H194" s="276">
        <v>0</v>
      </c>
      <c r="I194" s="238"/>
      <c r="J194" s="238"/>
    </row>
    <row r="195" spans="1:10">
      <c r="A195" s="240" t="s">
        <v>347</v>
      </c>
      <c r="B195" s="241" t="s">
        <v>187</v>
      </c>
      <c r="C195" s="270">
        <v>0</v>
      </c>
      <c r="D195" s="270">
        <v>45891000</v>
      </c>
      <c r="E195" s="270">
        <v>45891000</v>
      </c>
      <c r="F195" s="270">
        <v>0</v>
      </c>
      <c r="G195" s="270">
        <v>0</v>
      </c>
      <c r="H195" s="271">
        <v>0</v>
      </c>
      <c r="I195" s="238"/>
      <c r="J195" s="238"/>
    </row>
    <row r="196" spans="1:10">
      <c r="A196" s="127" t="s">
        <v>348</v>
      </c>
      <c r="B196" s="242" t="s">
        <v>349</v>
      </c>
      <c r="C196" s="272">
        <v>0</v>
      </c>
      <c r="D196" s="272">
        <v>45623000</v>
      </c>
      <c r="E196" s="272">
        <v>45623000</v>
      </c>
      <c r="F196" s="272">
        <v>0</v>
      </c>
      <c r="G196" s="272">
        <v>0</v>
      </c>
      <c r="H196" s="273">
        <v>0</v>
      </c>
      <c r="I196" s="238"/>
      <c r="J196" s="238"/>
    </row>
    <row r="197" spans="1:10">
      <c r="A197" s="144" t="s">
        <v>692</v>
      </c>
      <c r="B197" s="274" t="s">
        <v>349</v>
      </c>
      <c r="C197" s="275">
        <v>0</v>
      </c>
      <c r="D197" s="275">
        <v>45623000</v>
      </c>
      <c r="E197" s="275">
        <v>45623000</v>
      </c>
      <c r="F197" s="275">
        <v>0</v>
      </c>
      <c r="G197" s="275">
        <v>0</v>
      </c>
      <c r="H197" s="276">
        <v>0</v>
      </c>
      <c r="I197" s="238"/>
      <c r="J197" s="238"/>
    </row>
    <row r="198" spans="1:10">
      <c r="A198" s="127" t="s">
        <v>350</v>
      </c>
      <c r="B198" s="242" t="s">
        <v>351</v>
      </c>
      <c r="C198" s="272">
        <v>0</v>
      </c>
      <c r="D198" s="272">
        <v>0</v>
      </c>
      <c r="E198" s="272">
        <v>0</v>
      </c>
      <c r="F198" s="272">
        <v>0</v>
      </c>
      <c r="G198" s="272">
        <v>0</v>
      </c>
      <c r="H198" s="273">
        <v>0</v>
      </c>
      <c r="I198" s="238"/>
      <c r="J198" s="238"/>
    </row>
    <row r="199" spans="1:10">
      <c r="A199" s="144" t="s">
        <v>693</v>
      </c>
      <c r="B199" s="274" t="s">
        <v>351</v>
      </c>
      <c r="C199" s="275">
        <v>0</v>
      </c>
      <c r="D199" s="275">
        <v>0</v>
      </c>
      <c r="E199" s="275">
        <v>0</v>
      </c>
      <c r="F199" s="275">
        <v>0</v>
      </c>
      <c r="G199" s="275">
        <v>0</v>
      </c>
      <c r="H199" s="276">
        <v>0</v>
      </c>
      <c r="I199" s="238"/>
      <c r="J199" s="238"/>
    </row>
    <row r="200" spans="1:10">
      <c r="A200" s="127" t="s">
        <v>352</v>
      </c>
      <c r="B200" s="242" t="s">
        <v>353</v>
      </c>
      <c r="C200" s="272">
        <v>0</v>
      </c>
      <c r="D200" s="272">
        <v>268000</v>
      </c>
      <c r="E200" s="272">
        <v>268000</v>
      </c>
      <c r="F200" s="272">
        <v>0</v>
      </c>
      <c r="G200" s="272">
        <v>0</v>
      </c>
      <c r="H200" s="273">
        <v>0</v>
      </c>
      <c r="I200" s="238"/>
      <c r="J200" s="238"/>
    </row>
    <row r="201" spans="1:10">
      <c r="A201" s="144" t="s">
        <v>694</v>
      </c>
      <c r="B201" s="274" t="s">
        <v>353</v>
      </c>
      <c r="C201" s="275">
        <v>0</v>
      </c>
      <c r="D201" s="275">
        <v>268000</v>
      </c>
      <c r="E201" s="275">
        <v>268000</v>
      </c>
      <c r="F201" s="275">
        <v>0</v>
      </c>
      <c r="G201" s="275">
        <v>0</v>
      </c>
      <c r="H201" s="276">
        <v>0</v>
      </c>
      <c r="I201" s="238"/>
      <c r="J201" s="238"/>
    </row>
    <row r="202" spans="1:10">
      <c r="A202" s="127" t="s">
        <v>354</v>
      </c>
      <c r="B202" s="242" t="s">
        <v>227</v>
      </c>
      <c r="C202" s="272">
        <v>0</v>
      </c>
      <c r="D202" s="272">
        <v>0</v>
      </c>
      <c r="E202" s="272">
        <v>0</v>
      </c>
      <c r="F202" s="272">
        <v>0</v>
      </c>
      <c r="G202" s="272">
        <v>0</v>
      </c>
      <c r="H202" s="273">
        <v>0</v>
      </c>
      <c r="I202" s="238"/>
      <c r="J202" s="238"/>
    </row>
    <row r="203" spans="1:10">
      <c r="A203" s="144" t="s">
        <v>695</v>
      </c>
      <c r="B203" s="274" t="s">
        <v>227</v>
      </c>
      <c r="C203" s="275">
        <v>0</v>
      </c>
      <c r="D203" s="275">
        <v>0</v>
      </c>
      <c r="E203" s="275">
        <v>0</v>
      </c>
      <c r="F203" s="275">
        <v>0</v>
      </c>
      <c r="G203" s="275">
        <v>0</v>
      </c>
      <c r="H203" s="276">
        <v>0</v>
      </c>
      <c r="I203" s="238"/>
      <c r="J203" s="238"/>
    </row>
    <row r="204" spans="1:10">
      <c r="A204" s="127" t="s">
        <v>355</v>
      </c>
      <c r="B204" s="242" t="s">
        <v>356</v>
      </c>
      <c r="C204" s="272">
        <v>0</v>
      </c>
      <c r="D204" s="272">
        <v>0</v>
      </c>
      <c r="E204" s="272">
        <v>0</v>
      </c>
      <c r="F204" s="272">
        <v>0</v>
      </c>
      <c r="G204" s="272">
        <v>0</v>
      </c>
      <c r="H204" s="273">
        <v>0</v>
      </c>
      <c r="I204" s="238"/>
      <c r="J204" s="238"/>
    </row>
    <row r="205" spans="1:10">
      <c r="A205" s="144" t="s">
        <v>696</v>
      </c>
      <c r="B205" s="274" t="s">
        <v>356</v>
      </c>
      <c r="C205" s="275">
        <v>0</v>
      </c>
      <c r="D205" s="275">
        <v>0</v>
      </c>
      <c r="E205" s="275">
        <v>0</v>
      </c>
      <c r="F205" s="275">
        <v>0</v>
      </c>
      <c r="G205" s="275">
        <v>0</v>
      </c>
      <c r="H205" s="276">
        <v>0</v>
      </c>
      <c r="I205" s="238"/>
      <c r="J205" s="238"/>
    </row>
    <row r="206" spans="1:10">
      <c r="A206" s="240" t="s">
        <v>37</v>
      </c>
      <c r="B206" s="241" t="s">
        <v>38</v>
      </c>
      <c r="C206" s="270">
        <v>206911299.06</v>
      </c>
      <c r="D206" s="270">
        <v>69666622.980000004</v>
      </c>
      <c r="E206" s="270">
        <v>71593566.980000004</v>
      </c>
      <c r="F206" s="270">
        <v>208838243.06</v>
      </c>
      <c r="G206" s="270">
        <v>2108188</v>
      </c>
      <c r="H206" s="271">
        <v>206730055.06</v>
      </c>
      <c r="I206" s="238"/>
      <c r="J206" s="238"/>
    </row>
    <row r="207" spans="1:10">
      <c r="A207" s="127" t="s">
        <v>357</v>
      </c>
      <c r="B207" s="242" t="s">
        <v>358</v>
      </c>
      <c r="C207" s="272">
        <v>0</v>
      </c>
      <c r="D207" s="272">
        <v>0</v>
      </c>
      <c r="E207" s="272">
        <v>0</v>
      </c>
      <c r="F207" s="272">
        <v>0</v>
      </c>
      <c r="G207" s="272">
        <v>0</v>
      </c>
      <c r="H207" s="273">
        <v>0</v>
      </c>
      <c r="I207" s="238"/>
      <c r="J207" s="238"/>
    </row>
    <row r="208" spans="1:10">
      <c r="A208" s="144" t="s">
        <v>697</v>
      </c>
      <c r="B208" s="274" t="s">
        <v>358</v>
      </c>
      <c r="C208" s="275">
        <v>0</v>
      </c>
      <c r="D208" s="275">
        <v>0</v>
      </c>
      <c r="E208" s="275">
        <v>0</v>
      </c>
      <c r="F208" s="275">
        <v>0</v>
      </c>
      <c r="G208" s="275">
        <v>0</v>
      </c>
      <c r="H208" s="276">
        <v>0</v>
      </c>
      <c r="I208" s="238"/>
      <c r="J208" s="238"/>
    </row>
    <row r="209" spans="1:10">
      <c r="A209" s="127" t="s">
        <v>359</v>
      </c>
      <c r="B209" s="242" t="s">
        <v>360</v>
      </c>
      <c r="C209" s="272">
        <v>0</v>
      </c>
      <c r="D209" s="272">
        <v>0</v>
      </c>
      <c r="E209" s="272">
        <v>0</v>
      </c>
      <c r="F209" s="272">
        <v>0</v>
      </c>
      <c r="G209" s="272">
        <v>0</v>
      </c>
      <c r="H209" s="273">
        <v>0</v>
      </c>
      <c r="I209" s="238"/>
      <c r="J209" s="238"/>
    </row>
    <row r="210" spans="1:10">
      <c r="A210" s="144" t="s">
        <v>698</v>
      </c>
      <c r="B210" s="274" t="s">
        <v>360</v>
      </c>
      <c r="C210" s="275">
        <v>0</v>
      </c>
      <c r="D210" s="275">
        <v>0</v>
      </c>
      <c r="E210" s="275">
        <v>0</v>
      </c>
      <c r="F210" s="275">
        <v>0</v>
      </c>
      <c r="G210" s="275">
        <v>0</v>
      </c>
      <c r="H210" s="276">
        <v>0</v>
      </c>
      <c r="I210" s="238"/>
      <c r="J210" s="238"/>
    </row>
    <row r="211" spans="1:10">
      <c r="A211" s="127" t="s">
        <v>361</v>
      </c>
      <c r="B211" s="242" t="s">
        <v>278</v>
      </c>
      <c r="C211" s="272">
        <v>0</v>
      </c>
      <c r="D211" s="272">
        <v>0</v>
      </c>
      <c r="E211" s="272">
        <v>0</v>
      </c>
      <c r="F211" s="272">
        <v>0</v>
      </c>
      <c r="G211" s="272">
        <v>0</v>
      </c>
      <c r="H211" s="273">
        <v>0</v>
      </c>
      <c r="I211" s="238"/>
      <c r="J211" s="238"/>
    </row>
    <row r="212" spans="1:10">
      <c r="A212" s="144" t="s">
        <v>699</v>
      </c>
      <c r="B212" s="274" t="s">
        <v>278</v>
      </c>
      <c r="C212" s="275">
        <v>0</v>
      </c>
      <c r="D212" s="275">
        <v>0</v>
      </c>
      <c r="E212" s="275">
        <v>0</v>
      </c>
      <c r="F212" s="275">
        <v>0</v>
      </c>
      <c r="G212" s="275">
        <v>0</v>
      </c>
      <c r="H212" s="276">
        <v>0</v>
      </c>
      <c r="I212" s="238"/>
      <c r="J212" s="238"/>
    </row>
    <row r="213" spans="1:10">
      <c r="A213" s="127" t="s">
        <v>362</v>
      </c>
      <c r="B213" s="242" t="s">
        <v>363</v>
      </c>
      <c r="C213" s="272">
        <v>0</v>
      </c>
      <c r="D213" s="272">
        <v>0</v>
      </c>
      <c r="E213" s="272">
        <v>0</v>
      </c>
      <c r="F213" s="272">
        <v>0</v>
      </c>
      <c r="G213" s="272">
        <v>0</v>
      </c>
      <c r="H213" s="273">
        <v>0</v>
      </c>
      <c r="I213" s="238"/>
      <c r="J213" s="238"/>
    </row>
    <row r="214" spans="1:10">
      <c r="A214" s="144" t="s">
        <v>700</v>
      </c>
      <c r="B214" s="274" t="s">
        <v>363</v>
      </c>
      <c r="C214" s="275">
        <v>0</v>
      </c>
      <c r="D214" s="275">
        <v>0</v>
      </c>
      <c r="E214" s="275">
        <v>0</v>
      </c>
      <c r="F214" s="275">
        <v>0</v>
      </c>
      <c r="G214" s="275">
        <v>0</v>
      </c>
      <c r="H214" s="276">
        <v>0</v>
      </c>
      <c r="I214" s="238"/>
      <c r="J214" s="238"/>
    </row>
    <row r="215" spans="1:10" ht="25.5">
      <c r="A215" s="127" t="s">
        <v>364</v>
      </c>
      <c r="B215" s="242" t="s">
        <v>365</v>
      </c>
      <c r="C215" s="272">
        <v>0</v>
      </c>
      <c r="D215" s="272">
        <v>8963800</v>
      </c>
      <c r="E215" s="272">
        <v>8963800</v>
      </c>
      <c r="F215" s="272">
        <v>0</v>
      </c>
      <c r="G215" s="272">
        <v>0</v>
      </c>
      <c r="H215" s="273">
        <v>0</v>
      </c>
      <c r="I215" s="238"/>
      <c r="J215" s="238"/>
    </row>
    <row r="216" spans="1:10" ht="25.5">
      <c r="A216" s="144" t="s">
        <v>701</v>
      </c>
      <c r="B216" s="274" t="s">
        <v>366</v>
      </c>
      <c r="C216" s="275">
        <v>0</v>
      </c>
      <c r="D216" s="275">
        <v>5974700</v>
      </c>
      <c r="E216" s="275">
        <v>5974700</v>
      </c>
      <c r="F216" s="275">
        <v>0</v>
      </c>
      <c r="G216" s="275">
        <v>0</v>
      </c>
      <c r="H216" s="276">
        <v>0</v>
      </c>
      <c r="I216" s="238"/>
      <c r="J216" s="238"/>
    </row>
    <row r="217" spans="1:10">
      <c r="A217" s="144" t="s">
        <v>702</v>
      </c>
      <c r="B217" s="274" t="s">
        <v>367</v>
      </c>
      <c r="C217" s="275">
        <v>0</v>
      </c>
      <c r="D217" s="275">
        <v>2989100</v>
      </c>
      <c r="E217" s="275">
        <v>2989100</v>
      </c>
      <c r="F217" s="275">
        <v>0</v>
      </c>
      <c r="G217" s="275">
        <v>0</v>
      </c>
      <c r="H217" s="276">
        <v>0</v>
      </c>
      <c r="I217" s="238"/>
      <c r="J217" s="238"/>
    </row>
    <row r="218" spans="1:10">
      <c r="A218" s="127" t="s">
        <v>368</v>
      </c>
      <c r="B218" s="242" t="s">
        <v>369</v>
      </c>
      <c r="C218" s="272">
        <v>206730055.06</v>
      </c>
      <c r="D218" s="272">
        <v>0</v>
      </c>
      <c r="E218" s="272">
        <v>0</v>
      </c>
      <c r="F218" s="272">
        <v>206730055.06</v>
      </c>
      <c r="G218" s="272">
        <v>0</v>
      </c>
      <c r="H218" s="273">
        <v>206730055.06</v>
      </c>
      <c r="I218" s="238"/>
      <c r="J218" s="238"/>
    </row>
    <row r="219" spans="1:10">
      <c r="A219" s="144" t="s">
        <v>703</v>
      </c>
      <c r="B219" s="274" t="s">
        <v>369</v>
      </c>
      <c r="C219" s="275">
        <v>206730055.06</v>
      </c>
      <c r="D219" s="275">
        <v>0</v>
      </c>
      <c r="E219" s="275">
        <v>0</v>
      </c>
      <c r="F219" s="275">
        <v>206730055.06</v>
      </c>
      <c r="G219" s="275">
        <v>0</v>
      </c>
      <c r="H219" s="276">
        <v>206730055.06</v>
      </c>
      <c r="I219" s="238"/>
      <c r="J219" s="238"/>
    </row>
    <row r="220" spans="1:10">
      <c r="A220" s="127" t="s">
        <v>370</v>
      </c>
      <c r="B220" s="242" t="s">
        <v>371</v>
      </c>
      <c r="C220" s="272">
        <v>0</v>
      </c>
      <c r="D220" s="272">
        <v>0</v>
      </c>
      <c r="E220" s="272">
        <v>0</v>
      </c>
      <c r="F220" s="272">
        <v>0</v>
      </c>
      <c r="G220" s="272">
        <v>0</v>
      </c>
      <c r="H220" s="273">
        <v>0</v>
      </c>
      <c r="I220" s="238"/>
      <c r="J220" s="238"/>
    </row>
    <row r="221" spans="1:10">
      <c r="A221" s="144" t="s">
        <v>704</v>
      </c>
      <c r="B221" s="274" t="s">
        <v>371</v>
      </c>
      <c r="C221" s="275">
        <v>0</v>
      </c>
      <c r="D221" s="275">
        <v>0</v>
      </c>
      <c r="E221" s="275">
        <v>0</v>
      </c>
      <c r="F221" s="275">
        <v>0</v>
      </c>
      <c r="G221" s="275">
        <v>0</v>
      </c>
      <c r="H221" s="276">
        <v>0</v>
      </c>
      <c r="I221" s="238"/>
      <c r="J221" s="238"/>
    </row>
    <row r="222" spans="1:10">
      <c r="A222" s="127" t="s">
        <v>372</v>
      </c>
      <c r="B222" s="242" t="s">
        <v>373</v>
      </c>
      <c r="C222" s="272">
        <v>0</v>
      </c>
      <c r="D222" s="272">
        <v>20904200</v>
      </c>
      <c r="E222" s="272">
        <v>20904200</v>
      </c>
      <c r="F222" s="272">
        <v>0</v>
      </c>
      <c r="G222" s="272">
        <v>0</v>
      </c>
      <c r="H222" s="273">
        <v>0</v>
      </c>
      <c r="I222" s="238"/>
      <c r="J222" s="238"/>
    </row>
    <row r="223" spans="1:10">
      <c r="A223" s="144" t="s">
        <v>705</v>
      </c>
      <c r="B223" s="274" t="s">
        <v>374</v>
      </c>
      <c r="C223" s="275">
        <v>0</v>
      </c>
      <c r="D223" s="275">
        <v>17915100</v>
      </c>
      <c r="E223" s="275">
        <v>17915100</v>
      </c>
      <c r="F223" s="275">
        <v>0</v>
      </c>
      <c r="G223" s="275">
        <v>0</v>
      </c>
      <c r="H223" s="276">
        <v>0</v>
      </c>
      <c r="I223" s="238"/>
      <c r="J223" s="238"/>
    </row>
    <row r="224" spans="1:10">
      <c r="A224" s="144" t="s">
        <v>706</v>
      </c>
      <c r="B224" s="274" t="s">
        <v>375</v>
      </c>
      <c r="C224" s="275">
        <v>0</v>
      </c>
      <c r="D224" s="275">
        <v>2989100</v>
      </c>
      <c r="E224" s="275">
        <v>2989100</v>
      </c>
      <c r="F224" s="275">
        <v>0</v>
      </c>
      <c r="G224" s="275">
        <v>0</v>
      </c>
      <c r="H224" s="276">
        <v>0</v>
      </c>
      <c r="I224" s="238"/>
      <c r="J224" s="238"/>
    </row>
    <row r="225" spans="1:10">
      <c r="A225" s="127" t="s">
        <v>376</v>
      </c>
      <c r="B225" s="242" t="s">
        <v>377</v>
      </c>
      <c r="C225" s="272">
        <v>0</v>
      </c>
      <c r="D225" s="272">
        <v>3480350</v>
      </c>
      <c r="E225" s="272">
        <v>3480350</v>
      </c>
      <c r="F225" s="272">
        <v>0</v>
      </c>
      <c r="G225" s="272">
        <v>0</v>
      </c>
      <c r="H225" s="273">
        <v>0</v>
      </c>
      <c r="I225" s="238"/>
      <c r="J225" s="238"/>
    </row>
    <row r="226" spans="1:10">
      <c r="A226" s="144" t="s">
        <v>707</v>
      </c>
      <c r="B226" s="274" t="s">
        <v>377</v>
      </c>
      <c r="C226" s="275">
        <v>0</v>
      </c>
      <c r="D226" s="275">
        <v>3480350</v>
      </c>
      <c r="E226" s="275">
        <v>3480350</v>
      </c>
      <c r="F226" s="275">
        <v>0</v>
      </c>
      <c r="G226" s="275">
        <v>0</v>
      </c>
      <c r="H226" s="276">
        <v>0</v>
      </c>
      <c r="I226" s="238"/>
      <c r="J226" s="238"/>
    </row>
    <row r="227" spans="1:10">
      <c r="A227" s="127" t="s">
        <v>378</v>
      </c>
      <c r="B227" s="242" t="s">
        <v>379</v>
      </c>
      <c r="C227" s="272">
        <v>0</v>
      </c>
      <c r="D227" s="272">
        <v>0</v>
      </c>
      <c r="E227" s="272">
        <v>0</v>
      </c>
      <c r="F227" s="272">
        <v>0</v>
      </c>
      <c r="G227" s="272">
        <v>0</v>
      </c>
      <c r="H227" s="273">
        <v>0</v>
      </c>
      <c r="I227" s="238"/>
      <c r="J227" s="238"/>
    </row>
    <row r="228" spans="1:10">
      <c r="A228" s="144" t="s">
        <v>708</v>
      </c>
      <c r="B228" s="274" t="s">
        <v>379</v>
      </c>
      <c r="C228" s="275">
        <v>0</v>
      </c>
      <c r="D228" s="275">
        <v>0</v>
      </c>
      <c r="E228" s="275">
        <v>0</v>
      </c>
      <c r="F228" s="275">
        <v>0</v>
      </c>
      <c r="G228" s="275">
        <v>0</v>
      </c>
      <c r="H228" s="276">
        <v>0</v>
      </c>
      <c r="I228" s="238"/>
      <c r="J228" s="238"/>
    </row>
    <row r="229" spans="1:10">
      <c r="A229" s="127" t="s">
        <v>380</v>
      </c>
      <c r="B229" s="242" t="s">
        <v>328</v>
      </c>
      <c r="C229" s="272">
        <v>0</v>
      </c>
      <c r="D229" s="272">
        <v>0</v>
      </c>
      <c r="E229" s="272">
        <v>0</v>
      </c>
      <c r="F229" s="272">
        <v>0</v>
      </c>
      <c r="G229" s="272">
        <v>0</v>
      </c>
      <c r="H229" s="273">
        <v>0</v>
      </c>
      <c r="I229" s="238"/>
      <c r="J229" s="238"/>
    </row>
    <row r="230" spans="1:10">
      <c r="A230" s="144" t="s">
        <v>709</v>
      </c>
      <c r="B230" s="274" t="s">
        <v>328</v>
      </c>
      <c r="C230" s="275">
        <v>0</v>
      </c>
      <c r="D230" s="275">
        <v>0</v>
      </c>
      <c r="E230" s="275">
        <v>0</v>
      </c>
      <c r="F230" s="275">
        <v>0</v>
      </c>
      <c r="G230" s="275">
        <v>0</v>
      </c>
      <c r="H230" s="276">
        <v>0</v>
      </c>
      <c r="I230" s="238"/>
      <c r="J230" s="238"/>
    </row>
    <row r="231" spans="1:10">
      <c r="A231" s="127" t="s">
        <v>381</v>
      </c>
      <c r="B231" s="242" t="s">
        <v>330</v>
      </c>
      <c r="C231" s="272">
        <v>181244</v>
      </c>
      <c r="D231" s="272">
        <v>27083344.469999999</v>
      </c>
      <c r="E231" s="272">
        <v>29010288.469999999</v>
      </c>
      <c r="F231" s="272">
        <v>2108188</v>
      </c>
      <c r="G231" s="272">
        <v>2108188</v>
      </c>
      <c r="H231" s="273">
        <v>0</v>
      </c>
      <c r="I231" s="238"/>
      <c r="J231" s="238"/>
    </row>
    <row r="232" spans="1:10">
      <c r="A232" s="144" t="s">
        <v>710</v>
      </c>
      <c r="B232" s="274" t="s">
        <v>330</v>
      </c>
      <c r="C232" s="275">
        <v>181244</v>
      </c>
      <c r="D232" s="275">
        <v>27083344.469999999</v>
      </c>
      <c r="E232" s="275">
        <v>29010288.469999999</v>
      </c>
      <c r="F232" s="275">
        <v>2108188</v>
      </c>
      <c r="G232" s="275">
        <v>2108188</v>
      </c>
      <c r="H232" s="276">
        <v>0</v>
      </c>
      <c r="I232" s="238"/>
      <c r="J232" s="238"/>
    </row>
    <row r="233" spans="1:10">
      <c r="A233" s="127" t="s">
        <v>382</v>
      </c>
      <c r="B233" s="242" t="s">
        <v>383</v>
      </c>
      <c r="C233" s="272">
        <v>0</v>
      </c>
      <c r="D233" s="272">
        <v>0</v>
      </c>
      <c r="E233" s="272">
        <v>0</v>
      </c>
      <c r="F233" s="272">
        <v>0</v>
      </c>
      <c r="G233" s="272">
        <v>0</v>
      </c>
      <c r="H233" s="273">
        <v>0</v>
      </c>
      <c r="I233" s="238"/>
      <c r="J233" s="238"/>
    </row>
    <row r="234" spans="1:10">
      <c r="A234" s="144" t="s">
        <v>711</v>
      </c>
      <c r="B234" s="274" t="s">
        <v>383</v>
      </c>
      <c r="C234" s="275">
        <v>0</v>
      </c>
      <c r="D234" s="275">
        <v>0</v>
      </c>
      <c r="E234" s="275">
        <v>0</v>
      </c>
      <c r="F234" s="275">
        <v>0</v>
      </c>
      <c r="G234" s="275">
        <v>0</v>
      </c>
      <c r="H234" s="276">
        <v>0</v>
      </c>
      <c r="I234" s="238"/>
      <c r="J234" s="238"/>
    </row>
    <row r="235" spans="1:10">
      <c r="A235" s="127" t="s">
        <v>384</v>
      </c>
      <c r="B235" s="242" t="s">
        <v>385</v>
      </c>
      <c r="C235" s="272">
        <v>0</v>
      </c>
      <c r="D235" s="272">
        <v>9234928.5099999998</v>
      </c>
      <c r="E235" s="272">
        <v>9234928.5099999998</v>
      </c>
      <c r="F235" s="272">
        <v>0</v>
      </c>
      <c r="G235" s="272">
        <v>0</v>
      </c>
      <c r="H235" s="273">
        <v>0</v>
      </c>
      <c r="I235" s="238"/>
      <c r="J235" s="238"/>
    </row>
    <row r="236" spans="1:10">
      <c r="A236" s="144" t="s">
        <v>712</v>
      </c>
      <c r="B236" s="274" t="s">
        <v>385</v>
      </c>
      <c r="C236" s="275">
        <v>0</v>
      </c>
      <c r="D236" s="275">
        <v>9234928.5099999998</v>
      </c>
      <c r="E236" s="275">
        <v>9234928.5099999998</v>
      </c>
      <c r="F236" s="275">
        <v>0</v>
      </c>
      <c r="G236" s="275">
        <v>0</v>
      </c>
      <c r="H236" s="276">
        <v>0</v>
      </c>
      <c r="I236" s="238"/>
      <c r="J236" s="238"/>
    </row>
    <row r="237" spans="1:10">
      <c r="A237" s="127" t="s">
        <v>386</v>
      </c>
      <c r="B237" s="242" t="s">
        <v>387</v>
      </c>
      <c r="C237" s="272">
        <v>0</v>
      </c>
      <c r="D237" s="272">
        <v>0</v>
      </c>
      <c r="E237" s="272">
        <v>0</v>
      </c>
      <c r="F237" s="272">
        <v>0</v>
      </c>
      <c r="G237" s="272">
        <v>0</v>
      </c>
      <c r="H237" s="273">
        <v>0</v>
      </c>
      <c r="I237" s="238"/>
      <c r="J237" s="238"/>
    </row>
    <row r="238" spans="1:10">
      <c r="A238" s="144" t="s">
        <v>713</v>
      </c>
      <c r="B238" s="274" t="s">
        <v>387</v>
      </c>
      <c r="C238" s="275">
        <v>0</v>
      </c>
      <c r="D238" s="275">
        <v>0</v>
      </c>
      <c r="E238" s="275">
        <v>0</v>
      </c>
      <c r="F238" s="275">
        <v>0</v>
      </c>
      <c r="G238" s="275">
        <v>0</v>
      </c>
      <c r="H238" s="276">
        <v>0</v>
      </c>
      <c r="I238" s="238"/>
      <c r="J238" s="238"/>
    </row>
    <row r="239" spans="1:10">
      <c r="A239" s="78" t="s">
        <v>41</v>
      </c>
      <c r="B239" s="239" t="s">
        <v>42</v>
      </c>
      <c r="C239" s="268">
        <v>1506138113.6800001</v>
      </c>
      <c r="D239" s="268">
        <v>665218601</v>
      </c>
      <c r="E239" s="268">
        <v>801094305.88</v>
      </c>
      <c r="F239" s="268">
        <v>1642013818.5599999</v>
      </c>
      <c r="G239" s="268">
        <v>1642013818.5599999</v>
      </c>
      <c r="H239" s="269">
        <v>0</v>
      </c>
      <c r="I239" s="238"/>
      <c r="J239" s="238"/>
    </row>
    <row r="240" spans="1:10">
      <c r="A240" s="240" t="s">
        <v>44</v>
      </c>
      <c r="B240" s="241" t="s">
        <v>45</v>
      </c>
      <c r="C240" s="270">
        <v>1506138113.6800001</v>
      </c>
      <c r="D240" s="270">
        <v>665218601</v>
      </c>
      <c r="E240" s="270">
        <v>801094305.88</v>
      </c>
      <c r="F240" s="270">
        <v>1642013818.5599999</v>
      </c>
      <c r="G240" s="270">
        <v>1642013818.5599999</v>
      </c>
      <c r="H240" s="271">
        <v>0</v>
      </c>
      <c r="I240" s="238"/>
      <c r="J240" s="238"/>
    </row>
    <row r="241" spans="1:10">
      <c r="A241" s="127" t="s">
        <v>388</v>
      </c>
      <c r="B241" s="242" t="s">
        <v>389</v>
      </c>
      <c r="C241" s="272">
        <v>0</v>
      </c>
      <c r="D241" s="272">
        <v>300459670.54000002</v>
      </c>
      <c r="E241" s="272">
        <v>300459670.54000002</v>
      </c>
      <c r="F241" s="272">
        <v>0</v>
      </c>
      <c r="G241" s="272">
        <v>0</v>
      </c>
      <c r="H241" s="273">
        <v>0</v>
      </c>
      <c r="I241" s="238"/>
      <c r="J241" s="238"/>
    </row>
    <row r="242" spans="1:10">
      <c r="A242" s="144" t="s">
        <v>714</v>
      </c>
      <c r="B242" s="274" t="s">
        <v>389</v>
      </c>
      <c r="C242" s="275">
        <v>0</v>
      </c>
      <c r="D242" s="275">
        <v>300459670.54000002</v>
      </c>
      <c r="E242" s="275">
        <v>300459670.54000002</v>
      </c>
      <c r="F242" s="275">
        <v>0</v>
      </c>
      <c r="G242" s="275">
        <v>0</v>
      </c>
      <c r="H242" s="276">
        <v>0</v>
      </c>
      <c r="I242" s="238"/>
      <c r="J242" s="238"/>
    </row>
    <row r="243" spans="1:10">
      <c r="A243" s="127" t="s">
        <v>390</v>
      </c>
      <c r="B243" s="242" t="s">
        <v>391</v>
      </c>
      <c r="C243" s="272">
        <v>80088969.140000001</v>
      </c>
      <c r="D243" s="272">
        <v>49754019</v>
      </c>
      <c r="E243" s="272">
        <v>58585705.590000004</v>
      </c>
      <c r="F243" s="272">
        <v>88920655.730000004</v>
      </c>
      <c r="G243" s="272">
        <v>88920655.730000004</v>
      </c>
      <c r="H243" s="273">
        <v>0</v>
      </c>
      <c r="I243" s="238"/>
      <c r="J243" s="238"/>
    </row>
    <row r="244" spans="1:10">
      <c r="A244" s="144" t="s">
        <v>715</v>
      </c>
      <c r="B244" s="274" t="s">
        <v>391</v>
      </c>
      <c r="C244" s="275">
        <v>80088969.140000001</v>
      </c>
      <c r="D244" s="275">
        <v>49754019</v>
      </c>
      <c r="E244" s="275">
        <v>58585705.590000004</v>
      </c>
      <c r="F244" s="275">
        <v>88920655.730000004</v>
      </c>
      <c r="G244" s="275">
        <v>88920655.730000004</v>
      </c>
      <c r="H244" s="276">
        <v>0</v>
      </c>
      <c r="I244" s="238"/>
      <c r="J244" s="238"/>
    </row>
    <row r="245" spans="1:10">
      <c r="A245" s="127" t="s">
        <v>392</v>
      </c>
      <c r="B245" s="242" t="s">
        <v>393</v>
      </c>
      <c r="C245" s="272">
        <v>428130934.56</v>
      </c>
      <c r="D245" s="272">
        <v>44153623</v>
      </c>
      <c r="E245" s="272">
        <v>61964228.600000001</v>
      </c>
      <c r="F245" s="272">
        <v>445941540.16000003</v>
      </c>
      <c r="G245" s="272">
        <v>445941540.16000003</v>
      </c>
      <c r="H245" s="273">
        <v>0</v>
      </c>
      <c r="I245" s="238"/>
      <c r="J245" s="238"/>
    </row>
    <row r="246" spans="1:10">
      <c r="A246" s="144" t="s">
        <v>716</v>
      </c>
      <c r="B246" s="274" t="s">
        <v>393</v>
      </c>
      <c r="C246" s="275">
        <v>428130934.56</v>
      </c>
      <c r="D246" s="275">
        <v>44153623</v>
      </c>
      <c r="E246" s="275">
        <v>61964228.600000001</v>
      </c>
      <c r="F246" s="275">
        <v>445941540.16000003</v>
      </c>
      <c r="G246" s="275">
        <v>445941540.16000003</v>
      </c>
      <c r="H246" s="276">
        <v>0</v>
      </c>
      <c r="I246" s="238"/>
      <c r="J246" s="238"/>
    </row>
    <row r="247" spans="1:10">
      <c r="A247" s="127" t="s">
        <v>394</v>
      </c>
      <c r="B247" s="242" t="s">
        <v>395</v>
      </c>
      <c r="C247" s="272">
        <v>367407838.77999997</v>
      </c>
      <c r="D247" s="272">
        <v>29492412</v>
      </c>
      <c r="E247" s="272">
        <v>46092570.689999998</v>
      </c>
      <c r="F247" s="272">
        <v>384007997.47000003</v>
      </c>
      <c r="G247" s="272">
        <v>384007997.47000003</v>
      </c>
      <c r="H247" s="273">
        <v>0</v>
      </c>
      <c r="I247" s="238"/>
      <c r="J247" s="238"/>
    </row>
    <row r="248" spans="1:10">
      <c r="A248" s="144" t="s">
        <v>717</v>
      </c>
      <c r="B248" s="274" t="s">
        <v>395</v>
      </c>
      <c r="C248" s="275">
        <v>367407838.77999997</v>
      </c>
      <c r="D248" s="275">
        <v>29492412</v>
      </c>
      <c r="E248" s="275">
        <v>46092570.689999998</v>
      </c>
      <c r="F248" s="275">
        <v>384007997.47000003</v>
      </c>
      <c r="G248" s="275">
        <v>384007997.47000003</v>
      </c>
      <c r="H248" s="276">
        <v>0</v>
      </c>
      <c r="I248" s="238"/>
      <c r="J248" s="238"/>
    </row>
    <row r="249" spans="1:10">
      <c r="A249" s="127" t="s">
        <v>396</v>
      </c>
      <c r="B249" s="242" t="s">
        <v>397</v>
      </c>
      <c r="C249" s="272">
        <v>240856597.66</v>
      </c>
      <c r="D249" s="272">
        <v>0</v>
      </c>
      <c r="E249" s="272">
        <v>26223778.34</v>
      </c>
      <c r="F249" s="272">
        <v>267080376</v>
      </c>
      <c r="G249" s="272">
        <v>267080376</v>
      </c>
      <c r="H249" s="273">
        <v>0</v>
      </c>
      <c r="I249" s="238"/>
      <c r="J249" s="238"/>
    </row>
    <row r="250" spans="1:10">
      <c r="A250" s="144" t="s">
        <v>718</v>
      </c>
      <c r="B250" s="274" t="s">
        <v>397</v>
      </c>
      <c r="C250" s="275">
        <v>240856597.66</v>
      </c>
      <c r="D250" s="275">
        <v>0</v>
      </c>
      <c r="E250" s="275">
        <v>26223778.34</v>
      </c>
      <c r="F250" s="275">
        <v>267080376</v>
      </c>
      <c r="G250" s="275">
        <v>267080376</v>
      </c>
      <c r="H250" s="276">
        <v>0</v>
      </c>
      <c r="I250" s="238"/>
      <c r="J250" s="238"/>
    </row>
    <row r="251" spans="1:10">
      <c r="A251" s="127" t="s">
        <v>398</v>
      </c>
      <c r="B251" s="242" t="s">
        <v>399</v>
      </c>
      <c r="C251" s="272">
        <v>255743954.69</v>
      </c>
      <c r="D251" s="272">
        <v>0</v>
      </c>
      <c r="E251" s="272">
        <v>54225281.060000002</v>
      </c>
      <c r="F251" s="272">
        <v>309969235.75</v>
      </c>
      <c r="G251" s="272">
        <v>309969235.75</v>
      </c>
      <c r="H251" s="273">
        <v>0</v>
      </c>
      <c r="I251" s="238"/>
      <c r="J251" s="238"/>
    </row>
    <row r="252" spans="1:10">
      <c r="A252" s="144" t="s">
        <v>719</v>
      </c>
      <c r="B252" s="274" t="s">
        <v>399</v>
      </c>
      <c r="C252" s="275">
        <v>255743954.69</v>
      </c>
      <c r="D252" s="275">
        <v>0</v>
      </c>
      <c r="E252" s="275">
        <v>54225281.060000002</v>
      </c>
      <c r="F252" s="275">
        <v>309969235.75</v>
      </c>
      <c r="G252" s="275">
        <v>309969235.75</v>
      </c>
      <c r="H252" s="276">
        <v>0</v>
      </c>
      <c r="I252" s="238"/>
      <c r="J252" s="238"/>
    </row>
    <row r="253" spans="1:10">
      <c r="A253" s="127" t="s">
        <v>400</v>
      </c>
      <c r="B253" s="242" t="s">
        <v>294</v>
      </c>
      <c r="C253" s="272">
        <v>0</v>
      </c>
      <c r="D253" s="272">
        <v>14963999.24</v>
      </c>
      <c r="E253" s="272">
        <v>14963999.24</v>
      </c>
      <c r="F253" s="272">
        <v>0</v>
      </c>
      <c r="G253" s="272">
        <v>0</v>
      </c>
      <c r="H253" s="273">
        <v>0</v>
      </c>
      <c r="I253" s="238"/>
      <c r="J253" s="238"/>
    </row>
    <row r="254" spans="1:10">
      <c r="A254" s="144" t="s">
        <v>720</v>
      </c>
      <c r="B254" s="274" t="s">
        <v>294</v>
      </c>
      <c r="C254" s="275">
        <v>0</v>
      </c>
      <c r="D254" s="275">
        <v>14963999.24</v>
      </c>
      <c r="E254" s="275">
        <v>14963999.24</v>
      </c>
      <c r="F254" s="275">
        <v>0</v>
      </c>
      <c r="G254" s="275">
        <v>0</v>
      </c>
      <c r="H254" s="276">
        <v>0</v>
      </c>
      <c r="I254" s="238"/>
      <c r="J254" s="238"/>
    </row>
    <row r="255" spans="1:10">
      <c r="A255" s="127" t="s">
        <v>401</v>
      </c>
      <c r="B255" s="242" t="s">
        <v>402</v>
      </c>
      <c r="C255" s="272">
        <v>133909818.84999999</v>
      </c>
      <c r="D255" s="272">
        <v>8676513</v>
      </c>
      <c r="E255" s="272">
        <v>20860707.600000001</v>
      </c>
      <c r="F255" s="272">
        <v>146094013.44999999</v>
      </c>
      <c r="G255" s="272">
        <v>146094013.44999999</v>
      </c>
      <c r="H255" s="273">
        <v>0</v>
      </c>
      <c r="I255" s="238"/>
      <c r="J255" s="238"/>
    </row>
    <row r="256" spans="1:10">
      <c r="A256" s="144" t="s">
        <v>721</v>
      </c>
      <c r="B256" s="274" t="s">
        <v>402</v>
      </c>
      <c r="C256" s="275">
        <v>97059242.450000003</v>
      </c>
      <c r="D256" s="275">
        <v>5646811</v>
      </c>
      <c r="E256" s="275">
        <v>16610948.380000001</v>
      </c>
      <c r="F256" s="275">
        <v>108023379.83</v>
      </c>
      <c r="G256" s="275">
        <v>108023379.83</v>
      </c>
      <c r="H256" s="276">
        <v>0</v>
      </c>
      <c r="I256" s="238"/>
      <c r="J256" s="238"/>
    </row>
    <row r="257" spans="1:10">
      <c r="A257" s="144" t="s">
        <v>722</v>
      </c>
      <c r="B257" s="274" t="s">
        <v>403</v>
      </c>
      <c r="C257" s="275">
        <v>36850576.399999999</v>
      </c>
      <c r="D257" s="275">
        <v>3029702</v>
      </c>
      <c r="E257" s="275">
        <v>4249759.22</v>
      </c>
      <c r="F257" s="275">
        <v>38070633.619999997</v>
      </c>
      <c r="G257" s="275">
        <v>38070633.619999997</v>
      </c>
      <c r="H257" s="276">
        <v>0</v>
      </c>
      <c r="I257" s="238"/>
      <c r="J257" s="238"/>
    </row>
    <row r="258" spans="1:10">
      <c r="A258" s="127" t="s">
        <v>404</v>
      </c>
      <c r="B258" s="242" t="s">
        <v>405</v>
      </c>
      <c r="C258" s="272">
        <v>0</v>
      </c>
      <c r="D258" s="272">
        <v>73359164.219999999</v>
      </c>
      <c r="E258" s="272">
        <v>73359164.219999999</v>
      </c>
      <c r="F258" s="272">
        <v>0</v>
      </c>
      <c r="G258" s="272">
        <v>0</v>
      </c>
      <c r="H258" s="273">
        <v>0</v>
      </c>
      <c r="I258" s="238"/>
      <c r="J258" s="238"/>
    </row>
    <row r="259" spans="1:10">
      <c r="A259" s="144" t="s">
        <v>723</v>
      </c>
      <c r="B259" s="274" t="s">
        <v>405</v>
      </c>
      <c r="C259" s="275">
        <v>0</v>
      </c>
      <c r="D259" s="275">
        <v>73359164.219999999</v>
      </c>
      <c r="E259" s="275">
        <v>73359164.219999999</v>
      </c>
      <c r="F259" s="275">
        <v>0</v>
      </c>
      <c r="G259" s="275">
        <v>0</v>
      </c>
      <c r="H259" s="276">
        <v>0</v>
      </c>
      <c r="I259" s="238"/>
      <c r="J259" s="238"/>
    </row>
    <row r="260" spans="1:10">
      <c r="A260" s="127" t="s">
        <v>406</v>
      </c>
      <c r="B260" s="242" t="s">
        <v>407</v>
      </c>
      <c r="C260" s="272">
        <v>0</v>
      </c>
      <c r="D260" s="272">
        <v>2985900</v>
      </c>
      <c r="E260" s="272">
        <v>2985900</v>
      </c>
      <c r="F260" s="272">
        <v>0</v>
      </c>
      <c r="G260" s="272">
        <v>0</v>
      </c>
      <c r="H260" s="273">
        <v>0</v>
      </c>
      <c r="I260" s="238"/>
      <c r="J260" s="238"/>
    </row>
    <row r="261" spans="1:10">
      <c r="A261" s="144" t="s">
        <v>724</v>
      </c>
      <c r="B261" s="274" t="s">
        <v>407</v>
      </c>
      <c r="C261" s="275">
        <v>0</v>
      </c>
      <c r="D261" s="275">
        <v>2985900</v>
      </c>
      <c r="E261" s="275">
        <v>2985900</v>
      </c>
      <c r="F261" s="275">
        <v>0</v>
      </c>
      <c r="G261" s="275">
        <v>0</v>
      </c>
      <c r="H261" s="276">
        <v>0</v>
      </c>
      <c r="I261" s="238"/>
      <c r="J261" s="238"/>
    </row>
    <row r="262" spans="1:10">
      <c r="A262" s="127" t="s">
        <v>408</v>
      </c>
      <c r="B262" s="242" t="s">
        <v>409</v>
      </c>
      <c r="C262" s="272">
        <v>0</v>
      </c>
      <c r="D262" s="272">
        <v>0</v>
      </c>
      <c r="E262" s="272">
        <v>0</v>
      </c>
      <c r="F262" s="272">
        <v>0</v>
      </c>
      <c r="G262" s="272">
        <v>0</v>
      </c>
      <c r="H262" s="273">
        <v>0</v>
      </c>
      <c r="I262" s="238"/>
      <c r="J262" s="238"/>
    </row>
    <row r="263" spans="1:10">
      <c r="A263" s="144" t="s">
        <v>725</v>
      </c>
      <c r="B263" s="274" t="s">
        <v>409</v>
      </c>
      <c r="C263" s="275">
        <v>0</v>
      </c>
      <c r="D263" s="275">
        <v>0</v>
      </c>
      <c r="E263" s="275">
        <v>0</v>
      </c>
      <c r="F263" s="275">
        <v>0</v>
      </c>
      <c r="G263" s="275">
        <v>0</v>
      </c>
      <c r="H263" s="276">
        <v>0</v>
      </c>
      <c r="I263" s="238"/>
      <c r="J263" s="238"/>
    </row>
    <row r="264" spans="1:10">
      <c r="A264" s="127" t="s">
        <v>410</v>
      </c>
      <c r="B264" s="242" t="s">
        <v>411</v>
      </c>
      <c r="C264" s="272">
        <v>0</v>
      </c>
      <c r="D264" s="272">
        <v>68636000</v>
      </c>
      <c r="E264" s="272">
        <v>68636000</v>
      </c>
      <c r="F264" s="272">
        <v>0</v>
      </c>
      <c r="G264" s="272">
        <v>0</v>
      </c>
      <c r="H264" s="273">
        <v>0</v>
      </c>
      <c r="I264" s="238"/>
      <c r="J264" s="238"/>
    </row>
    <row r="265" spans="1:10">
      <c r="A265" s="144" t="s">
        <v>726</v>
      </c>
      <c r="B265" s="274" t="s">
        <v>411</v>
      </c>
      <c r="C265" s="275">
        <v>0</v>
      </c>
      <c r="D265" s="275">
        <v>68636000</v>
      </c>
      <c r="E265" s="275">
        <v>68636000</v>
      </c>
      <c r="F265" s="275">
        <v>0</v>
      </c>
      <c r="G265" s="275">
        <v>0</v>
      </c>
      <c r="H265" s="276">
        <v>0</v>
      </c>
      <c r="I265" s="238"/>
      <c r="J265" s="238"/>
    </row>
    <row r="266" spans="1:10">
      <c r="A266" s="127" t="s">
        <v>412</v>
      </c>
      <c r="B266" s="242" t="s">
        <v>413</v>
      </c>
      <c r="C266" s="272">
        <v>0</v>
      </c>
      <c r="D266" s="272">
        <v>48850900</v>
      </c>
      <c r="E266" s="272">
        <v>48850900</v>
      </c>
      <c r="F266" s="272">
        <v>0</v>
      </c>
      <c r="G266" s="272">
        <v>0</v>
      </c>
      <c r="H266" s="273">
        <v>0</v>
      </c>
      <c r="I266" s="238"/>
      <c r="J266" s="238"/>
    </row>
    <row r="267" spans="1:10">
      <c r="A267" s="144" t="s">
        <v>727</v>
      </c>
      <c r="B267" s="274" t="s">
        <v>413</v>
      </c>
      <c r="C267" s="275">
        <v>0</v>
      </c>
      <c r="D267" s="275">
        <v>48850900</v>
      </c>
      <c r="E267" s="275">
        <v>48850900</v>
      </c>
      <c r="F267" s="275">
        <v>0</v>
      </c>
      <c r="G267" s="275">
        <v>0</v>
      </c>
      <c r="H267" s="276">
        <v>0</v>
      </c>
      <c r="I267" s="238"/>
      <c r="J267" s="238"/>
    </row>
    <row r="268" spans="1:10">
      <c r="A268" s="127" t="s">
        <v>414</v>
      </c>
      <c r="B268" s="242" t="s">
        <v>415</v>
      </c>
      <c r="C268" s="272">
        <v>0</v>
      </c>
      <c r="D268" s="272">
        <v>23886400</v>
      </c>
      <c r="E268" s="272">
        <v>23886400</v>
      </c>
      <c r="F268" s="272">
        <v>0</v>
      </c>
      <c r="G268" s="272">
        <v>0</v>
      </c>
      <c r="H268" s="273">
        <v>0</v>
      </c>
      <c r="I268" s="238"/>
      <c r="J268" s="238"/>
    </row>
    <row r="269" spans="1:10">
      <c r="A269" s="144" t="s">
        <v>728</v>
      </c>
      <c r="B269" s="274" t="s">
        <v>415</v>
      </c>
      <c r="C269" s="275">
        <v>0</v>
      </c>
      <c r="D269" s="275">
        <v>23886400</v>
      </c>
      <c r="E269" s="275">
        <v>23886400</v>
      </c>
      <c r="F269" s="275">
        <v>0</v>
      </c>
      <c r="G269" s="275">
        <v>0</v>
      </c>
      <c r="H269" s="276">
        <v>0</v>
      </c>
      <c r="I269" s="238"/>
      <c r="J269" s="238"/>
    </row>
    <row r="270" spans="1:10">
      <c r="A270" s="127" t="s">
        <v>416</v>
      </c>
      <c r="B270" s="242" t="s">
        <v>417</v>
      </c>
      <c r="C270" s="272">
        <v>0</v>
      </c>
      <c r="D270" s="272">
        <v>0</v>
      </c>
      <c r="E270" s="272">
        <v>0</v>
      </c>
      <c r="F270" s="272">
        <v>0</v>
      </c>
      <c r="G270" s="272">
        <v>0</v>
      </c>
      <c r="H270" s="273">
        <v>0</v>
      </c>
      <c r="I270" s="238"/>
      <c r="J270" s="238"/>
    </row>
    <row r="271" spans="1:10">
      <c r="A271" s="144" t="s">
        <v>729</v>
      </c>
      <c r="B271" s="274" t="s">
        <v>417</v>
      </c>
      <c r="C271" s="275">
        <v>0</v>
      </c>
      <c r="D271" s="275">
        <v>0</v>
      </c>
      <c r="E271" s="275">
        <v>0</v>
      </c>
      <c r="F271" s="275">
        <v>0</v>
      </c>
      <c r="G271" s="275">
        <v>0</v>
      </c>
      <c r="H271" s="276">
        <v>0</v>
      </c>
      <c r="I271" s="238"/>
      <c r="J271" s="238"/>
    </row>
    <row r="272" spans="1:10">
      <c r="A272" s="78" t="s">
        <v>62</v>
      </c>
      <c r="B272" s="239" t="s">
        <v>68</v>
      </c>
      <c r="C272" s="268">
        <v>8547159678</v>
      </c>
      <c r="D272" s="268">
        <v>0</v>
      </c>
      <c r="E272" s="268">
        <v>92179058</v>
      </c>
      <c r="F272" s="268">
        <v>8639338736</v>
      </c>
      <c r="G272" s="268">
        <v>0</v>
      </c>
      <c r="H272" s="269">
        <v>8639338736</v>
      </c>
      <c r="I272" s="238"/>
      <c r="J272" s="238"/>
    </row>
    <row r="273" spans="1:10">
      <c r="A273" s="240" t="s">
        <v>69</v>
      </c>
      <c r="B273" s="241" t="s">
        <v>70</v>
      </c>
      <c r="C273" s="270">
        <v>8547159678</v>
      </c>
      <c r="D273" s="270">
        <v>0</v>
      </c>
      <c r="E273" s="270">
        <v>92179058</v>
      </c>
      <c r="F273" s="270">
        <v>8639338736</v>
      </c>
      <c r="G273" s="270">
        <v>0</v>
      </c>
      <c r="H273" s="271">
        <v>8639338736</v>
      </c>
      <c r="I273" s="238"/>
      <c r="J273" s="238"/>
    </row>
    <row r="274" spans="1:10">
      <c r="A274" s="127" t="s">
        <v>418</v>
      </c>
      <c r="B274" s="242" t="s">
        <v>419</v>
      </c>
      <c r="C274" s="272">
        <v>8547159678</v>
      </c>
      <c r="D274" s="272">
        <v>0</v>
      </c>
      <c r="E274" s="272">
        <v>92179058</v>
      </c>
      <c r="F274" s="272">
        <v>8639338736</v>
      </c>
      <c r="G274" s="272">
        <v>0</v>
      </c>
      <c r="H274" s="273">
        <v>8639338736</v>
      </c>
      <c r="I274" s="238"/>
      <c r="J274" s="238"/>
    </row>
    <row r="275" spans="1:10">
      <c r="A275" s="144" t="s">
        <v>730</v>
      </c>
      <c r="B275" s="274" t="s">
        <v>419</v>
      </c>
      <c r="C275" s="275">
        <v>8547159678</v>
      </c>
      <c r="D275" s="275">
        <v>0</v>
      </c>
      <c r="E275" s="275">
        <v>92179058</v>
      </c>
      <c r="F275" s="275">
        <v>8639338736</v>
      </c>
      <c r="G275" s="275">
        <v>0</v>
      </c>
      <c r="H275" s="276">
        <v>8639338736</v>
      </c>
      <c r="I275" s="238"/>
      <c r="J275" s="238"/>
    </row>
    <row r="276" spans="1:10">
      <c r="A276" s="78" t="s">
        <v>48</v>
      </c>
      <c r="B276" s="239" t="s">
        <v>49</v>
      </c>
      <c r="C276" s="268">
        <v>9312583121.3799992</v>
      </c>
      <c r="D276" s="268">
        <v>0</v>
      </c>
      <c r="E276" s="268">
        <v>196843403</v>
      </c>
      <c r="F276" s="268">
        <v>9509426524.3799992</v>
      </c>
      <c r="G276" s="268">
        <v>9509426524.3799992</v>
      </c>
      <c r="H276" s="269">
        <v>0</v>
      </c>
      <c r="I276" s="238"/>
      <c r="J276" s="238"/>
    </row>
    <row r="277" spans="1:10">
      <c r="A277" s="240" t="s">
        <v>52</v>
      </c>
      <c r="B277" s="241" t="s">
        <v>53</v>
      </c>
      <c r="C277" s="270">
        <v>9312583121.3799992</v>
      </c>
      <c r="D277" s="270">
        <v>0</v>
      </c>
      <c r="E277" s="270">
        <v>196843403</v>
      </c>
      <c r="F277" s="270">
        <v>9509426524.3799992</v>
      </c>
      <c r="G277" s="270">
        <v>9509426524.3799992</v>
      </c>
      <c r="H277" s="271">
        <v>0</v>
      </c>
      <c r="I277" s="238"/>
      <c r="J277" s="238"/>
    </row>
    <row r="278" spans="1:10">
      <c r="A278" s="127" t="s">
        <v>420</v>
      </c>
      <c r="B278" s="242" t="s">
        <v>227</v>
      </c>
      <c r="C278" s="272">
        <v>9312583121.3799992</v>
      </c>
      <c r="D278" s="272">
        <v>0</v>
      </c>
      <c r="E278" s="272">
        <v>196843403</v>
      </c>
      <c r="F278" s="272">
        <v>9509426524.3799992</v>
      </c>
      <c r="G278" s="272">
        <v>9509426524.3799992</v>
      </c>
      <c r="H278" s="273">
        <v>0</v>
      </c>
      <c r="I278" s="238"/>
      <c r="J278" s="238"/>
    </row>
    <row r="279" spans="1:10">
      <c r="A279" s="144" t="s">
        <v>731</v>
      </c>
      <c r="B279" s="274" t="s">
        <v>227</v>
      </c>
      <c r="C279" s="275">
        <v>9312583121.3799992</v>
      </c>
      <c r="D279" s="275">
        <v>0</v>
      </c>
      <c r="E279" s="275">
        <v>196843403</v>
      </c>
      <c r="F279" s="275">
        <v>9509426524.3799992</v>
      </c>
      <c r="G279" s="275">
        <v>9509426524.3799992</v>
      </c>
      <c r="H279" s="276">
        <v>0</v>
      </c>
      <c r="I279" s="238"/>
      <c r="J279" s="238"/>
    </row>
    <row r="280" spans="1:10">
      <c r="A280" s="277" t="s">
        <v>421</v>
      </c>
      <c r="B280" s="278" t="s">
        <v>78</v>
      </c>
      <c r="C280" s="279">
        <v>15085817316.82</v>
      </c>
      <c r="D280" s="279">
        <v>0</v>
      </c>
      <c r="E280" s="279">
        <v>0</v>
      </c>
      <c r="F280" s="279">
        <v>15085817316.82</v>
      </c>
      <c r="G280" s="279">
        <v>0</v>
      </c>
      <c r="H280" s="280">
        <v>15085817316.82</v>
      </c>
      <c r="I280" s="238"/>
      <c r="J280" s="238"/>
    </row>
    <row r="281" spans="1:10">
      <c r="A281" s="78" t="s">
        <v>81</v>
      </c>
      <c r="B281" s="239" t="s">
        <v>82</v>
      </c>
      <c r="C281" s="268">
        <v>15085817316.82</v>
      </c>
      <c r="D281" s="268">
        <v>0</v>
      </c>
      <c r="E281" s="268">
        <v>0</v>
      </c>
      <c r="F281" s="268">
        <v>15085817316.82</v>
      </c>
      <c r="G281" s="268">
        <v>0</v>
      </c>
      <c r="H281" s="269">
        <v>15085817316.82</v>
      </c>
      <c r="I281" s="238"/>
      <c r="J281" s="238"/>
    </row>
    <row r="282" spans="1:10">
      <c r="A282" s="240" t="s">
        <v>85</v>
      </c>
      <c r="B282" s="241" t="s">
        <v>86</v>
      </c>
      <c r="C282" s="270">
        <v>12771061542.1</v>
      </c>
      <c r="D282" s="270">
        <v>0</v>
      </c>
      <c r="E282" s="270">
        <v>0</v>
      </c>
      <c r="F282" s="270">
        <v>12771061542.1</v>
      </c>
      <c r="G282" s="270">
        <v>0</v>
      </c>
      <c r="H282" s="271">
        <v>12771061542.1</v>
      </c>
      <c r="I282" s="238"/>
      <c r="J282" s="238"/>
    </row>
    <row r="283" spans="1:10">
      <c r="A283" s="127" t="s">
        <v>422</v>
      </c>
      <c r="B283" s="242" t="s">
        <v>423</v>
      </c>
      <c r="C283" s="272">
        <v>12771061542.1</v>
      </c>
      <c r="D283" s="272">
        <v>0</v>
      </c>
      <c r="E283" s="272">
        <v>0</v>
      </c>
      <c r="F283" s="272">
        <v>12771061542.1</v>
      </c>
      <c r="G283" s="272">
        <v>0</v>
      </c>
      <c r="H283" s="273">
        <v>12771061542.1</v>
      </c>
      <c r="I283" s="238"/>
      <c r="J283" s="238"/>
    </row>
    <row r="284" spans="1:10">
      <c r="A284" s="144" t="s">
        <v>732</v>
      </c>
      <c r="B284" s="274" t="s">
        <v>733</v>
      </c>
      <c r="C284" s="275">
        <v>12771061542.1</v>
      </c>
      <c r="D284" s="275">
        <v>0</v>
      </c>
      <c r="E284" s="275">
        <v>0</v>
      </c>
      <c r="F284" s="275">
        <v>12771061542.1</v>
      </c>
      <c r="G284" s="275">
        <v>0</v>
      </c>
      <c r="H284" s="276">
        <v>12771061542.1</v>
      </c>
      <c r="I284" s="238"/>
      <c r="J284" s="238"/>
    </row>
    <row r="285" spans="1:10">
      <c r="A285" s="240" t="s">
        <v>89</v>
      </c>
      <c r="B285" s="241" t="s">
        <v>424</v>
      </c>
      <c r="C285" s="270">
        <v>2314755774.7199998</v>
      </c>
      <c r="D285" s="270">
        <v>0</v>
      </c>
      <c r="E285" s="270">
        <v>0</v>
      </c>
      <c r="F285" s="270">
        <v>2314755774.7199998</v>
      </c>
      <c r="G285" s="270">
        <v>0</v>
      </c>
      <c r="H285" s="271">
        <v>2314755774.7199998</v>
      </c>
      <c r="I285" s="238"/>
      <c r="J285" s="238"/>
    </row>
    <row r="286" spans="1:10">
      <c r="A286" s="127" t="s">
        <v>425</v>
      </c>
      <c r="B286" s="242" t="s">
        <v>426</v>
      </c>
      <c r="C286" s="272">
        <v>5551746693.0200005</v>
      </c>
      <c r="D286" s="272">
        <v>0</v>
      </c>
      <c r="E286" s="272">
        <v>0</v>
      </c>
      <c r="F286" s="272">
        <v>5551746693.0200005</v>
      </c>
      <c r="G286" s="272">
        <v>0</v>
      </c>
      <c r="H286" s="273">
        <v>5551746693.0200005</v>
      </c>
      <c r="I286" s="238"/>
      <c r="J286" s="238"/>
    </row>
    <row r="287" spans="1:10">
      <c r="A287" s="144" t="s">
        <v>734</v>
      </c>
      <c r="B287" s="274" t="s">
        <v>426</v>
      </c>
      <c r="C287" s="275">
        <v>5385745053.9300003</v>
      </c>
      <c r="D287" s="275">
        <v>0</v>
      </c>
      <c r="E287" s="275">
        <v>0</v>
      </c>
      <c r="F287" s="275">
        <v>5385745053.9300003</v>
      </c>
      <c r="G287" s="275">
        <v>0</v>
      </c>
      <c r="H287" s="276">
        <v>5385745053.9300003</v>
      </c>
      <c r="I287" s="238"/>
      <c r="J287" s="238"/>
    </row>
    <row r="288" spans="1:10" ht="25.5">
      <c r="A288" s="144" t="s">
        <v>735</v>
      </c>
      <c r="B288" s="274" t="s">
        <v>736</v>
      </c>
      <c r="C288" s="275">
        <v>166001639.09</v>
      </c>
      <c r="D288" s="275">
        <v>0</v>
      </c>
      <c r="E288" s="275">
        <v>0</v>
      </c>
      <c r="F288" s="275">
        <v>166001639.09</v>
      </c>
      <c r="G288" s="275">
        <v>0</v>
      </c>
      <c r="H288" s="276">
        <v>166001639.09</v>
      </c>
      <c r="I288" s="238"/>
      <c r="J288" s="238"/>
    </row>
    <row r="289" spans="1:10">
      <c r="A289" s="127" t="s">
        <v>427</v>
      </c>
      <c r="B289" s="242" t="s">
        <v>428</v>
      </c>
      <c r="C289" s="272">
        <v>-3236990918.3000002</v>
      </c>
      <c r="D289" s="272">
        <v>0</v>
      </c>
      <c r="E289" s="272">
        <v>0</v>
      </c>
      <c r="F289" s="272">
        <v>-3236990918.3000002</v>
      </c>
      <c r="G289" s="272">
        <v>0</v>
      </c>
      <c r="H289" s="273">
        <v>-3236990918.3000002</v>
      </c>
      <c r="I289" s="238"/>
      <c r="J289" s="238"/>
    </row>
    <row r="290" spans="1:10">
      <c r="A290" s="144" t="s">
        <v>737</v>
      </c>
      <c r="B290" s="274" t="s">
        <v>428</v>
      </c>
      <c r="C290" s="275">
        <v>-3181349384.8099999</v>
      </c>
      <c r="D290" s="275">
        <v>0</v>
      </c>
      <c r="E290" s="275">
        <v>0</v>
      </c>
      <c r="F290" s="275">
        <v>-3181349384.8099999</v>
      </c>
      <c r="G290" s="275">
        <v>0</v>
      </c>
      <c r="H290" s="276">
        <v>-3181349384.8099999</v>
      </c>
      <c r="I290" s="238"/>
      <c r="J290" s="238"/>
    </row>
    <row r="291" spans="1:10" ht="25.5">
      <c r="A291" s="144" t="s">
        <v>738</v>
      </c>
      <c r="B291" s="274" t="s">
        <v>736</v>
      </c>
      <c r="C291" s="275">
        <v>-55641533.490000002</v>
      </c>
      <c r="D291" s="275">
        <v>0</v>
      </c>
      <c r="E291" s="275">
        <v>0</v>
      </c>
      <c r="F291" s="275">
        <v>-55641533.490000002</v>
      </c>
      <c r="G291" s="275">
        <v>0</v>
      </c>
      <c r="H291" s="276">
        <v>-55641533.490000002</v>
      </c>
      <c r="I291" s="238"/>
      <c r="J291" s="238"/>
    </row>
    <row r="292" spans="1:10">
      <c r="A292" s="240" t="s">
        <v>96</v>
      </c>
      <c r="B292" s="241" t="s">
        <v>93</v>
      </c>
      <c r="C292" s="270">
        <v>0</v>
      </c>
      <c r="D292" s="270">
        <v>0</v>
      </c>
      <c r="E292" s="270">
        <v>0</v>
      </c>
      <c r="F292" s="270">
        <v>0</v>
      </c>
      <c r="G292" s="270">
        <v>0</v>
      </c>
      <c r="H292" s="271">
        <v>0</v>
      </c>
      <c r="I292" s="238"/>
      <c r="J292" s="238"/>
    </row>
    <row r="293" spans="1:10">
      <c r="A293" s="127" t="s">
        <v>429</v>
      </c>
      <c r="B293" s="242" t="s">
        <v>430</v>
      </c>
      <c r="C293" s="272">
        <v>0</v>
      </c>
      <c r="D293" s="272">
        <v>0</v>
      </c>
      <c r="E293" s="272">
        <v>0</v>
      </c>
      <c r="F293" s="272">
        <v>0</v>
      </c>
      <c r="G293" s="272">
        <v>0</v>
      </c>
      <c r="H293" s="273">
        <v>0</v>
      </c>
      <c r="I293" s="238"/>
      <c r="J293" s="238"/>
    </row>
    <row r="294" spans="1:10">
      <c r="A294" s="144" t="s">
        <v>739</v>
      </c>
      <c r="B294" s="274" t="s">
        <v>740</v>
      </c>
      <c r="C294" s="275">
        <v>0</v>
      </c>
      <c r="D294" s="275">
        <v>0</v>
      </c>
      <c r="E294" s="275">
        <v>0</v>
      </c>
      <c r="F294" s="275">
        <v>0</v>
      </c>
      <c r="G294" s="275">
        <v>0</v>
      </c>
      <c r="H294" s="276">
        <v>0</v>
      </c>
      <c r="I294" s="238"/>
      <c r="J294" s="238"/>
    </row>
    <row r="295" spans="1:10" ht="25.5">
      <c r="A295" s="240" t="s">
        <v>431</v>
      </c>
      <c r="B295" s="241" t="s">
        <v>97</v>
      </c>
      <c r="C295" s="270">
        <v>0</v>
      </c>
      <c r="D295" s="270">
        <v>0</v>
      </c>
      <c r="E295" s="270">
        <v>0</v>
      </c>
      <c r="F295" s="270">
        <v>0</v>
      </c>
      <c r="G295" s="270">
        <v>0</v>
      </c>
      <c r="H295" s="271">
        <v>0</v>
      </c>
      <c r="I295" s="238"/>
      <c r="J295" s="238"/>
    </row>
    <row r="296" spans="1:10">
      <c r="A296" s="127" t="s">
        <v>432</v>
      </c>
      <c r="B296" s="242" t="s">
        <v>433</v>
      </c>
      <c r="C296" s="272">
        <v>0</v>
      </c>
      <c r="D296" s="272">
        <v>0</v>
      </c>
      <c r="E296" s="272">
        <v>0</v>
      </c>
      <c r="F296" s="272">
        <v>0</v>
      </c>
      <c r="G296" s="272">
        <v>0</v>
      </c>
      <c r="H296" s="273">
        <v>0</v>
      </c>
      <c r="I296" s="238"/>
      <c r="J296" s="238"/>
    </row>
    <row r="297" spans="1:10">
      <c r="A297" s="144" t="s">
        <v>741</v>
      </c>
      <c r="B297" s="274" t="s">
        <v>742</v>
      </c>
      <c r="C297" s="275">
        <v>0</v>
      </c>
      <c r="D297" s="275">
        <v>0</v>
      </c>
      <c r="E297" s="275">
        <v>0</v>
      </c>
      <c r="F297" s="275">
        <v>0</v>
      </c>
      <c r="G297" s="275">
        <v>0</v>
      </c>
      <c r="H297" s="276">
        <v>0</v>
      </c>
      <c r="I297" s="238"/>
      <c r="J297" s="238"/>
    </row>
    <row r="298" spans="1:10">
      <c r="A298" s="144" t="s">
        <v>743</v>
      </c>
      <c r="B298" s="274" t="s">
        <v>744</v>
      </c>
      <c r="C298" s="275">
        <v>0</v>
      </c>
      <c r="D298" s="275">
        <v>0</v>
      </c>
      <c r="E298" s="275">
        <v>0</v>
      </c>
      <c r="F298" s="275">
        <v>0</v>
      </c>
      <c r="G298" s="275">
        <v>0</v>
      </c>
      <c r="H298" s="276">
        <v>0</v>
      </c>
      <c r="I298" s="238"/>
      <c r="J298" s="238"/>
    </row>
    <row r="299" spans="1:10">
      <c r="A299" s="144" t="s">
        <v>745</v>
      </c>
      <c r="B299" s="274" t="s">
        <v>746</v>
      </c>
      <c r="C299" s="275">
        <v>0</v>
      </c>
      <c r="D299" s="275">
        <v>0</v>
      </c>
      <c r="E299" s="275">
        <v>0</v>
      </c>
      <c r="F299" s="275">
        <v>0</v>
      </c>
      <c r="G299" s="275">
        <v>0</v>
      </c>
      <c r="H299" s="276">
        <v>0</v>
      </c>
      <c r="I299" s="238"/>
      <c r="J299" s="238"/>
    </row>
    <row r="300" spans="1:10">
      <c r="A300" s="127" t="s">
        <v>434</v>
      </c>
      <c r="B300" s="242" t="s">
        <v>435</v>
      </c>
      <c r="C300" s="272">
        <v>0</v>
      </c>
      <c r="D300" s="272">
        <v>0</v>
      </c>
      <c r="E300" s="272">
        <v>0</v>
      </c>
      <c r="F300" s="272">
        <v>0</v>
      </c>
      <c r="G300" s="272">
        <v>0</v>
      </c>
      <c r="H300" s="273">
        <v>0</v>
      </c>
      <c r="I300" s="238"/>
      <c r="J300" s="238"/>
    </row>
    <row r="301" spans="1:10">
      <c r="A301" s="144" t="s">
        <v>747</v>
      </c>
      <c r="B301" s="274" t="s">
        <v>748</v>
      </c>
      <c r="C301" s="275">
        <v>0</v>
      </c>
      <c r="D301" s="275">
        <v>0</v>
      </c>
      <c r="E301" s="275">
        <v>0</v>
      </c>
      <c r="F301" s="275">
        <v>0</v>
      </c>
      <c r="G301" s="275">
        <v>0</v>
      </c>
      <c r="H301" s="276">
        <v>0</v>
      </c>
      <c r="I301" s="238"/>
      <c r="J301" s="238"/>
    </row>
    <row r="302" spans="1:10">
      <c r="A302" s="144" t="s">
        <v>749</v>
      </c>
      <c r="B302" s="274" t="s">
        <v>750</v>
      </c>
      <c r="C302" s="275">
        <v>0</v>
      </c>
      <c r="D302" s="275">
        <v>0</v>
      </c>
      <c r="E302" s="275">
        <v>0</v>
      </c>
      <c r="F302" s="275">
        <v>0</v>
      </c>
      <c r="G302" s="275">
        <v>0</v>
      </c>
      <c r="H302" s="276">
        <v>0</v>
      </c>
      <c r="I302" s="238"/>
      <c r="J302" s="238"/>
    </row>
    <row r="303" spans="1:10" ht="25.5">
      <c r="A303" s="144" t="s">
        <v>751</v>
      </c>
      <c r="B303" s="274" t="s">
        <v>752</v>
      </c>
      <c r="C303" s="275">
        <v>0</v>
      </c>
      <c r="D303" s="275">
        <v>0</v>
      </c>
      <c r="E303" s="275">
        <v>0</v>
      </c>
      <c r="F303" s="275">
        <v>0</v>
      </c>
      <c r="G303" s="275">
        <v>0</v>
      </c>
      <c r="H303" s="276">
        <v>0</v>
      </c>
      <c r="I303" s="238"/>
      <c r="J303" s="238"/>
    </row>
    <row r="304" spans="1:10" ht="25.5">
      <c r="A304" s="144" t="s">
        <v>753</v>
      </c>
      <c r="B304" s="274" t="s">
        <v>754</v>
      </c>
      <c r="C304" s="275">
        <v>0</v>
      </c>
      <c r="D304" s="275">
        <v>0</v>
      </c>
      <c r="E304" s="275">
        <v>0</v>
      </c>
      <c r="F304" s="275">
        <v>0</v>
      </c>
      <c r="G304" s="275">
        <v>0</v>
      </c>
      <c r="H304" s="276">
        <v>0</v>
      </c>
      <c r="I304" s="238"/>
      <c r="J304" s="238"/>
    </row>
    <row r="305" spans="1:10">
      <c r="A305" s="127" t="s">
        <v>436</v>
      </c>
      <c r="B305" s="242" t="s">
        <v>437</v>
      </c>
      <c r="C305" s="272">
        <v>0</v>
      </c>
      <c r="D305" s="272">
        <v>0</v>
      </c>
      <c r="E305" s="272">
        <v>0</v>
      </c>
      <c r="F305" s="272">
        <v>0</v>
      </c>
      <c r="G305" s="272">
        <v>0</v>
      </c>
      <c r="H305" s="273">
        <v>0</v>
      </c>
      <c r="I305" s="238"/>
      <c r="J305" s="238"/>
    </row>
    <row r="306" spans="1:10">
      <c r="A306" s="144" t="s">
        <v>755</v>
      </c>
      <c r="B306" s="274" t="s">
        <v>756</v>
      </c>
      <c r="C306" s="275">
        <v>0</v>
      </c>
      <c r="D306" s="275">
        <v>0</v>
      </c>
      <c r="E306" s="275">
        <v>0</v>
      </c>
      <c r="F306" s="275">
        <v>0</v>
      </c>
      <c r="G306" s="275">
        <v>0</v>
      </c>
      <c r="H306" s="276">
        <v>0</v>
      </c>
      <c r="I306" s="238"/>
      <c r="J306" s="238"/>
    </row>
    <row r="307" spans="1:10">
      <c r="A307" s="144" t="s">
        <v>757</v>
      </c>
      <c r="B307" s="274" t="s">
        <v>758</v>
      </c>
      <c r="C307" s="275">
        <v>0</v>
      </c>
      <c r="D307" s="275">
        <v>0</v>
      </c>
      <c r="E307" s="275">
        <v>0</v>
      </c>
      <c r="F307" s="275">
        <v>0</v>
      </c>
      <c r="G307" s="275">
        <v>0</v>
      </c>
      <c r="H307" s="276">
        <v>0</v>
      </c>
      <c r="I307" s="238"/>
      <c r="J307" s="238"/>
    </row>
    <row r="308" spans="1:10">
      <c r="A308" s="127" t="s">
        <v>438</v>
      </c>
      <c r="B308" s="242" t="s">
        <v>439</v>
      </c>
      <c r="C308" s="272">
        <v>0</v>
      </c>
      <c r="D308" s="272">
        <v>0</v>
      </c>
      <c r="E308" s="272">
        <v>0</v>
      </c>
      <c r="F308" s="272">
        <v>0</v>
      </c>
      <c r="G308" s="272">
        <v>0</v>
      </c>
      <c r="H308" s="273">
        <v>0</v>
      </c>
      <c r="I308" s="238"/>
      <c r="J308" s="238"/>
    </row>
    <row r="309" spans="1:10">
      <c r="A309" s="144" t="s">
        <v>759</v>
      </c>
      <c r="B309" s="274" t="s">
        <v>760</v>
      </c>
      <c r="C309" s="275">
        <v>0</v>
      </c>
      <c r="D309" s="275">
        <v>0</v>
      </c>
      <c r="E309" s="275">
        <v>0</v>
      </c>
      <c r="F309" s="275">
        <v>0</v>
      </c>
      <c r="G309" s="275">
        <v>0</v>
      </c>
      <c r="H309" s="276">
        <v>0</v>
      </c>
      <c r="I309" s="238"/>
      <c r="J309" s="238"/>
    </row>
    <row r="310" spans="1:10">
      <c r="A310" s="127" t="s">
        <v>440</v>
      </c>
      <c r="B310" s="242" t="s">
        <v>441</v>
      </c>
      <c r="C310" s="272">
        <v>0</v>
      </c>
      <c r="D310" s="272">
        <v>0</v>
      </c>
      <c r="E310" s="272">
        <v>0</v>
      </c>
      <c r="F310" s="272">
        <v>0</v>
      </c>
      <c r="G310" s="272">
        <v>0</v>
      </c>
      <c r="H310" s="273">
        <v>0</v>
      </c>
      <c r="I310" s="238"/>
      <c r="J310" s="238"/>
    </row>
    <row r="311" spans="1:10">
      <c r="A311" s="144" t="s">
        <v>761</v>
      </c>
      <c r="B311" s="274" t="s">
        <v>762</v>
      </c>
      <c r="C311" s="275">
        <v>0</v>
      </c>
      <c r="D311" s="275">
        <v>0</v>
      </c>
      <c r="E311" s="275">
        <v>0</v>
      </c>
      <c r="F311" s="275">
        <v>0</v>
      </c>
      <c r="G311" s="275">
        <v>0</v>
      </c>
      <c r="H311" s="276">
        <v>0</v>
      </c>
      <c r="I311" s="238"/>
      <c r="J311" s="238"/>
    </row>
    <row r="312" spans="1:10">
      <c r="A312" s="144" t="s">
        <v>763</v>
      </c>
      <c r="B312" s="274" t="s">
        <v>764</v>
      </c>
      <c r="C312" s="275">
        <v>0</v>
      </c>
      <c r="D312" s="275">
        <v>0</v>
      </c>
      <c r="E312" s="275">
        <v>0</v>
      </c>
      <c r="F312" s="275">
        <v>0</v>
      </c>
      <c r="G312" s="275">
        <v>0</v>
      </c>
      <c r="H312" s="276">
        <v>0</v>
      </c>
      <c r="I312" s="238"/>
      <c r="J312" s="238"/>
    </row>
    <row r="313" spans="1:10">
      <c r="A313" s="277" t="s">
        <v>154</v>
      </c>
      <c r="B313" s="278" t="s">
        <v>442</v>
      </c>
      <c r="C313" s="279">
        <v>1890528933.0599999</v>
      </c>
      <c r="D313" s="279">
        <v>76805093</v>
      </c>
      <c r="E313" s="279">
        <v>501544639</v>
      </c>
      <c r="F313" s="279">
        <v>2315268479.0599999</v>
      </c>
      <c r="G313" s="279">
        <v>0</v>
      </c>
      <c r="H313" s="280">
        <v>2315268479.0599999</v>
      </c>
      <c r="I313" s="281">
        <f>+H313-H337</f>
        <v>-13919798309.480001</v>
      </c>
      <c r="J313" s="238"/>
    </row>
    <row r="314" spans="1:10">
      <c r="A314" s="78" t="s">
        <v>156</v>
      </c>
      <c r="B314" s="239" t="s">
        <v>157</v>
      </c>
      <c r="C314" s="268">
        <v>1458571226</v>
      </c>
      <c r="D314" s="268">
        <v>76805093</v>
      </c>
      <c r="E314" s="268">
        <v>437848079</v>
      </c>
      <c r="F314" s="268">
        <v>1819614212</v>
      </c>
      <c r="G314" s="268">
        <v>0</v>
      </c>
      <c r="H314" s="269">
        <v>1819614212</v>
      </c>
      <c r="I314" s="238"/>
      <c r="J314" s="238"/>
    </row>
    <row r="315" spans="1:10">
      <c r="A315" s="240" t="s">
        <v>158</v>
      </c>
      <c r="B315" s="241" t="s">
        <v>159</v>
      </c>
      <c r="C315" s="270">
        <v>1470962211</v>
      </c>
      <c r="D315" s="270">
        <v>76805093</v>
      </c>
      <c r="E315" s="270">
        <v>437848079</v>
      </c>
      <c r="F315" s="270">
        <v>1832005197</v>
      </c>
      <c r="G315" s="270">
        <v>0</v>
      </c>
      <c r="H315" s="271">
        <v>1832005197</v>
      </c>
      <c r="I315" s="238"/>
      <c r="J315" s="238"/>
    </row>
    <row r="316" spans="1:10">
      <c r="A316" s="127" t="s">
        <v>443</v>
      </c>
      <c r="B316" s="242" t="s">
        <v>227</v>
      </c>
      <c r="C316" s="272">
        <v>1470962211</v>
      </c>
      <c r="D316" s="272">
        <v>76805093</v>
      </c>
      <c r="E316" s="272">
        <v>437848079</v>
      </c>
      <c r="F316" s="272">
        <v>1832005197</v>
      </c>
      <c r="G316" s="272">
        <v>0</v>
      </c>
      <c r="H316" s="273">
        <v>1832005197</v>
      </c>
      <c r="I316" s="238"/>
      <c r="J316" s="238"/>
    </row>
    <row r="317" spans="1:10">
      <c r="A317" s="144" t="s">
        <v>765</v>
      </c>
      <c r="B317" s="274" t="s">
        <v>227</v>
      </c>
      <c r="C317" s="275">
        <v>1470962211</v>
      </c>
      <c r="D317" s="275">
        <v>76805093</v>
      </c>
      <c r="E317" s="275">
        <v>437848079</v>
      </c>
      <c r="F317" s="275">
        <v>1832005197</v>
      </c>
      <c r="G317" s="275">
        <v>0</v>
      </c>
      <c r="H317" s="276">
        <v>1832005197</v>
      </c>
      <c r="I317" s="238"/>
      <c r="J317" s="238"/>
    </row>
    <row r="318" spans="1:10">
      <c r="A318" s="240" t="s">
        <v>160</v>
      </c>
      <c r="B318" s="241" t="s">
        <v>161</v>
      </c>
      <c r="C318" s="270">
        <v>-12390985</v>
      </c>
      <c r="D318" s="270">
        <v>0</v>
      </c>
      <c r="E318" s="270">
        <v>0</v>
      </c>
      <c r="F318" s="270">
        <v>-12390985</v>
      </c>
      <c r="G318" s="270">
        <v>0</v>
      </c>
      <c r="H318" s="271">
        <v>-12390985</v>
      </c>
      <c r="I318" s="238"/>
      <c r="J318" s="238"/>
    </row>
    <row r="319" spans="1:10">
      <c r="A319" s="127" t="s">
        <v>444</v>
      </c>
      <c r="B319" s="242" t="s">
        <v>235</v>
      </c>
      <c r="C319" s="272">
        <v>-12390985</v>
      </c>
      <c r="D319" s="272">
        <v>0</v>
      </c>
      <c r="E319" s="272">
        <v>0</v>
      </c>
      <c r="F319" s="272">
        <v>-12390985</v>
      </c>
      <c r="G319" s="272">
        <v>0</v>
      </c>
      <c r="H319" s="273">
        <v>-12390985</v>
      </c>
      <c r="I319" s="238"/>
      <c r="J319" s="238"/>
    </row>
    <row r="320" spans="1:10">
      <c r="A320" s="144" t="s">
        <v>766</v>
      </c>
      <c r="B320" s="274" t="s">
        <v>235</v>
      </c>
      <c r="C320" s="275">
        <v>-12390985</v>
      </c>
      <c r="D320" s="275">
        <v>0</v>
      </c>
      <c r="E320" s="275">
        <v>0</v>
      </c>
      <c r="F320" s="275">
        <v>-12390985</v>
      </c>
      <c r="G320" s="275">
        <v>0</v>
      </c>
      <c r="H320" s="276">
        <v>-12390985</v>
      </c>
      <c r="I320" s="238"/>
      <c r="J320" s="238"/>
    </row>
    <row r="321" spans="1:10">
      <c r="A321" s="78" t="s">
        <v>162</v>
      </c>
      <c r="B321" s="239" t="s">
        <v>163</v>
      </c>
      <c r="C321" s="268">
        <v>431957707.06</v>
      </c>
      <c r="D321" s="268">
        <v>0</v>
      </c>
      <c r="E321" s="268">
        <v>63696560</v>
      </c>
      <c r="F321" s="268">
        <v>495654267.06</v>
      </c>
      <c r="G321" s="268">
        <v>0</v>
      </c>
      <c r="H321" s="269">
        <v>495654267.06</v>
      </c>
      <c r="I321" s="238"/>
      <c r="J321" s="238"/>
    </row>
    <row r="322" spans="1:10">
      <c r="A322" s="240" t="s">
        <v>164</v>
      </c>
      <c r="B322" s="241" t="s">
        <v>165</v>
      </c>
      <c r="C322" s="270">
        <v>211234530</v>
      </c>
      <c r="D322" s="270">
        <v>0</v>
      </c>
      <c r="E322" s="270">
        <v>59226364</v>
      </c>
      <c r="F322" s="270">
        <v>270460894</v>
      </c>
      <c r="G322" s="270">
        <v>0</v>
      </c>
      <c r="H322" s="271">
        <v>270460894</v>
      </c>
      <c r="I322" s="238"/>
      <c r="J322" s="238"/>
    </row>
    <row r="323" spans="1:10" ht="25.5">
      <c r="A323" s="127" t="s">
        <v>445</v>
      </c>
      <c r="B323" s="242" t="s">
        <v>446</v>
      </c>
      <c r="C323" s="272">
        <v>132853120</v>
      </c>
      <c r="D323" s="272">
        <v>0</v>
      </c>
      <c r="E323" s="272">
        <v>50335239</v>
      </c>
      <c r="F323" s="272">
        <v>183188359</v>
      </c>
      <c r="G323" s="272">
        <v>0</v>
      </c>
      <c r="H323" s="273">
        <v>183188359</v>
      </c>
      <c r="I323" s="238"/>
      <c r="J323" s="238"/>
    </row>
    <row r="324" spans="1:10" ht="25.5">
      <c r="A324" s="144" t="s">
        <v>767</v>
      </c>
      <c r="B324" s="274" t="s">
        <v>446</v>
      </c>
      <c r="C324" s="275">
        <v>132853120</v>
      </c>
      <c r="D324" s="275">
        <v>0</v>
      </c>
      <c r="E324" s="275">
        <v>50335239</v>
      </c>
      <c r="F324" s="275">
        <v>183188359</v>
      </c>
      <c r="G324" s="275">
        <v>0</v>
      </c>
      <c r="H324" s="276">
        <v>183188359</v>
      </c>
      <c r="I324" s="238"/>
      <c r="J324" s="238"/>
    </row>
    <row r="325" spans="1:10">
      <c r="A325" s="127" t="s">
        <v>447</v>
      </c>
      <c r="B325" s="242" t="s">
        <v>448</v>
      </c>
      <c r="C325" s="272">
        <v>78381410</v>
      </c>
      <c r="D325" s="272">
        <v>0</v>
      </c>
      <c r="E325" s="272">
        <v>8891125</v>
      </c>
      <c r="F325" s="272">
        <v>87272535</v>
      </c>
      <c r="G325" s="272">
        <v>0</v>
      </c>
      <c r="H325" s="273">
        <v>87272535</v>
      </c>
      <c r="I325" s="238"/>
      <c r="J325" s="238"/>
    </row>
    <row r="326" spans="1:10">
      <c r="A326" s="144" t="s">
        <v>768</v>
      </c>
      <c r="B326" s="274" t="s">
        <v>448</v>
      </c>
      <c r="C326" s="275">
        <v>78381410</v>
      </c>
      <c r="D326" s="275">
        <v>0</v>
      </c>
      <c r="E326" s="275">
        <v>8891125</v>
      </c>
      <c r="F326" s="275">
        <v>87272535</v>
      </c>
      <c r="G326" s="275">
        <v>0</v>
      </c>
      <c r="H326" s="276">
        <v>87272535</v>
      </c>
      <c r="I326" s="238"/>
      <c r="J326" s="238"/>
    </row>
    <row r="327" spans="1:10">
      <c r="A327" s="240" t="s">
        <v>166</v>
      </c>
      <c r="B327" s="241" t="s">
        <v>167</v>
      </c>
      <c r="C327" s="270">
        <v>219121198.38999999</v>
      </c>
      <c r="D327" s="270">
        <v>0</v>
      </c>
      <c r="E327" s="270">
        <v>0</v>
      </c>
      <c r="F327" s="270">
        <v>219121198.38999999</v>
      </c>
      <c r="G327" s="270">
        <v>0</v>
      </c>
      <c r="H327" s="271">
        <v>219121198.38999999</v>
      </c>
      <c r="I327" s="238"/>
      <c r="J327" s="238"/>
    </row>
    <row r="328" spans="1:10">
      <c r="A328" s="127" t="s">
        <v>449</v>
      </c>
      <c r="B328" s="242" t="s">
        <v>450</v>
      </c>
      <c r="C328" s="272">
        <v>218038244</v>
      </c>
      <c r="D328" s="272">
        <v>0</v>
      </c>
      <c r="E328" s="272">
        <v>0</v>
      </c>
      <c r="F328" s="272">
        <v>218038244</v>
      </c>
      <c r="G328" s="272">
        <v>0</v>
      </c>
      <c r="H328" s="273">
        <v>218038244</v>
      </c>
      <c r="I328" s="238"/>
      <c r="J328" s="238"/>
    </row>
    <row r="329" spans="1:10" ht="25.5">
      <c r="A329" s="284" t="s">
        <v>769</v>
      </c>
      <c r="B329" s="285" t="s">
        <v>770</v>
      </c>
      <c r="C329" s="286">
        <v>218038244</v>
      </c>
      <c r="D329" s="286">
        <v>0</v>
      </c>
      <c r="E329" s="286">
        <v>0</v>
      </c>
      <c r="F329" s="286">
        <v>218038244</v>
      </c>
      <c r="G329" s="286">
        <v>0</v>
      </c>
      <c r="H329" s="287">
        <v>218038244</v>
      </c>
      <c r="I329" s="238"/>
      <c r="J329" s="238"/>
    </row>
    <row r="330" spans="1:10">
      <c r="A330" s="243" t="s">
        <v>541</v>
      </c>
      <c r="B330" s="244" t="s">
        <v>542</v>
      </c>
      <c r="C330" s="288">
        <v>1082900</v>
      </c>
      <c r="D330" s="288">
        <v>0</v>
      </c>
      <c r="E330" s="288">
        <v>0</v>
      </c>
      <c r="F330" s="288">
        <v>1082900</v>
      </c>
      <c r="G330" s="288">
        <v>0</v>
      </c>
      <c r="H330" s="289">
        <v>1082900</v>
      </c>
      <c r="I330" s="238"/>
      <c r="J330" s="238"/>
    </row>
    <row r="331" spans="1:10">
      <c r="A331" s="144" t="s">
        <v>771</v>
      </c>
      <c r="B331" s="274" t="s">
        <v>542</v>
      </c>
      <c r="C331" s="275">
        <v>1082900</v>
      </c>
      <c r="D331" s="275">
        <v>0</v>
      </c>
      <c r="E331" s="275">
        <v>0</v>
      </c>
      <c r="F331" s="275">
        <v>1082900</v>
      </c>
      <c r="G331" s="275">
        <v>0</v>
      </c>
      <c r="H331" s="276">
        <v>1082900</v>
      </c>
      <c r="I331" s="238"/>
      <c r="J331" s="238"/>
    </row>
    <row r="332" spans="1:10">
      <c r="A332" s="243" t="s">
        <v>451</v>
      </c>
      <c r="B332" s="244" t="s">
        <v>452</v>
      </c>
      <c r="C332" s="288">
        <v>54.39</v>
      </c>
      <c r="D332" s="288">
        <v>0</v>
      </c>
      <c r="E332" s="288">
        <v>0</v>
      </c>
      <c r="F332" s="288">
        <v>54.39</v>
      </c>
      <c r="G332" s="288">
        <v>0</v>
      </c>
      <c r="H332" s="289">
        <v>54.39</v>
      </c>
      <c r="I332" s="238"/>
      <c r="J332" s="238"/>
    </row>
    <row r="333" spans="1:10">
      <c r="A333" s="284" t="s">
        <v>772</v>
      </c>
      <c r="B333" s="285" t="s">
        <v>773</v>
      </c>
      <c r="C333" s="286">
        <v>54.39</v>
      </c>
      <c r="D333" s="286">
        <v>0</v>
      </c>
      <c r="E333" s="286">
        <v>0</v>
      </c>
      <c r="F333" s="286">
        <v>54.39</v>
      </c>
      <c r="G333" s="286">
        <v>0</v>
      </c>
      <c r="H333" s="287">
        <v>54.39</v>
      </c>
      <c r="I333" s="238"/>
      <c r="J333" s="238"/>
    </row>
    <row r="334" spans="1:10" ht="25.5">
      <c r="A334" s="247" t="s">
        <v>168</v>
      </c>
      <c r="B334" s="248" t="s">
        <v>453</v>
      </c>
      <c r="C334" s="290">
        <v>1601978.67</v>
      </c>
      <c r="D334" s="290">
        <v>0</v>
      </c>
      <c r="E334" s="290">
        <v>4470196</v>
      </c>
      <c r="F334" s="290">
        <v>6072174.6699999999</v>
      </c>
      <c r="G334" s="290">
        <v>0</v>
      </c>
      <c r="H334" s="291">
        <v>6072174.6699999999</v>
      </c>
      <c r="I334" s="238"/>
      <c r="J334" s="238"/>
    </row>
    <row r="335" spans="1:10">
      <c r="A335" s="243" t="s">
        <v>454</v>
      </c>
      <c r="B335" s="244" t="s">
        <v>433</v>
      </c>
      <c r="C335" s="288">
        <v>1601978.67</v>
      </c>
      <c r="D335" s="288">
        <v>0</v>
      </c>
      <c r="E335" s="288">
        <v>4470196</v>
      </c>
      <c r="F335" s="288">
        <v>6072174.6699999999</v>
      </c>
      <c r="G335" s="288">
        <v>0</v>
      </c>
      <c r="H335" s="289">
        <v>6072174.6699999999</v>
      </c>
      <c r="I335" s="238"/>
      <c r="J335" s="238"/>
    </row>
    <row r="336" spans="1:10">
      <c r="A336" s="284" t="s">
        <v>774</v>
      </c>
      <c r="B336" s="285" t="s">
        <v>775</v>
      </c>
      <c r="C336" s="286">
        <v>1601978.67</v>
      </c>
      <c r="D336" s="286">
        <v>0</v>
      </c>
      <c r="E336" s="286">
        <v>4470196</v>
      </c>
      <c r="F336" s="286">
        <v>6072174.6699999999</v>
      </c>
      <c r="G336" s="286">
        <v>0</v>
      </c>
      <c r="H336" s="287">
        <v>6072174.6699999999</v>
      </c>
      <c r="I336" s="238"/>
      <c r="J336" s="238"/>
    </row>
    <row r="337" spans="1:10">
      <c r="A337" s="277" t="s">
        <v>170</v>
      </c>
      <c r="B337" s="278" t="s">
        <v>171</v>
      </c>
      <c r="C337" s="279">
        <v>14256057199.77</v>
      </c>
      <c r="D337" s="279">
        <v>1991834056.28</v>
      </c>
      <c r="E337" s="279">
        <v>12824467.51</v>
      </c>
      <c r="F337" s="279">
        <v>16235066788.540001</v>
      </c>
      <c r="G337" s="279">
        <v>0</v>
      </c>
      <c r="H337" s="280">
        <v>16235066788.540001</v>
      </c>
      <c r="I337" s="238"/>
      <c r="J337" s="238"/>
    </row>
    <row r="338" spans="1:10">
      <c r="A338" s="245" t="s">
        <v>172</v>
      </c>
      <c r="B338" s="246" t="s">
        <v>173</v>
      </c>
      <c r="C338" s="292">
        <v>8105256993.1599998</v>
      </c>
      <c r="D338" s="292">
        <v>1870688965.0999999</v>
      </c>
      <c r="E338" s="292">
        <v>12824467.51</v>
      </c>
      <c r="F338" s="292">
        <v>9963121490.75</v>
      </c>
      <c r="G338" s="292">
        <v>0</v>
      </c>
      <c r="H338" s="293">
        <v>9963121490.75</v>
      </c>
      <c r="I338" s="294"/>
      <c r="J338" s="238"/>
    </row>
    <row r="339" spans="1:10">
      <c r="A339" s="247" t="s">
        <v>174</v>
      </c>
      <c r="B339" s="248" t="s">
        <v>175</v>
      </c>
      <c r="C339" s="290">
        <v>2883744852.23</v>
      </c>
      <c r="D339" s="290">
        <v>535394469.38</v>
      </c>
      <c r="E339" s="290">
        <v>0</v>
      </c>
      <c r="F339" s="290">
        <v>3419139321.6100001</v>
      </c>
      <c r="G339" s="290">
        <v>0</v>
      </c>
      <c r="H339" s="291">
        <v>3419139321.6100001</v>
      </c>
      <c r="I339" s="294"/>
      <c r="J339" s="294"/>
    </row>
    <row r="340" spans="1:10">
      <c r="A340" s="243" t="s">
        <v>455</v>
      </c>
      <c r="B340" s="244" t="s">
        <v>456</v>
      </c>
      <c r="C340" s="288">
        <v>2086975845</v>
      </c>
      <c r="D340" s="288">
        <v>379670489</v>
      </c>
      <c r="E340" s="288">
        <v>0</v>
      </c>
      <c r="F340" s="288">
        <v>2466646334</v>
      </c>
      <c r="G340" s="288">
        <v>0</v>
      </c>
      <c r="H340" s="289">
        <v>2466646334</v>
      </c>
      <c r="I340" s="238"/>
      <c r="J340" s="238"/>
    </row>
    <row r="341" spans="1:10">
      <c r="A341" s="284" t="s">
        <v>776</v>
      </c>
      <c r="B341" s="285" t="s">
        <v>456</v>
      </c>
      <c r="C341" s="286">
        <v>2086975845</v>
      </c>
      <c r="D341" s="286">
        <v>379670489</v>
      </c>
      <c r="E341" s="286">
        <v>0</v>
      </c>
      <c r="F341" s="286">
        <v>2466646334</v>
      </c>
      <c r="G341" s="286">
        <v>0</v>
      </c>
      <c r="H341" s="287">
        <v>2466646334</v>
      </c>
      <c r="I341" s="238"/>
      <c r="J341" s="238"/>
    </row>
    <row r="342" spans="1:10">
      <c r="A342" s="243" t="s">
        <v>457</v>
      </c>
      <c r="B342" s="244" t="s">
        <v>458</v>
      </c>
      <c r="C342" s="288">
        <v>8847246</v>
      </c>
      <c r="D342" s="288">
        <v>2361407</v>
      </c>
      <c r="E342" s="288">
        <v>0</v>
      </c>
      <c r="F342" s="288">
        <v>11208653</v>
      </c>
      <c r="G342" s="288">
        <v>0</v>
      </c>
      <c r="H342" s="289">
        <v>11208653</v>
      </c>
      <c r="I342" s="238"/>
      <c r="J342" s="238"/>
    </row>
    <row r="343" spans="1:10">
      <c r="A343" s="284" t="s">
        <v>777</v>
      </c>
      <c r="B343" s="285" t="s">
        <v>458</v>
      </c>
      <c r="C343" s="286">
        <v>8847246</v>
      </c>
      <c r="D343" s="286">
        <v>2361407</v>
      </c>
      <c r="E343" s="286">
        <v>0</v>
      </c>
      <c r="F343" s="286">
        <v>11208653</v>
      </c>
      <c r="G343" s="286">
        <v>0</v>
      </c>
      <c r="H343" s="287">
        <v>11208653</v>
      </c>
      <c r="I343" s="238"/>
      <c r="J343" s="238"/>
    </row>
    <row r="344" spans="1:10">
      <c r="A344" s="243" t="s">
        <v>459</v>
      </c>
      <c r="B344" s="244" t="s">
        <v>460</v>
      </c>
      <c r="C344" s="288">
        <v>198175431</v>
      </c>
      <c r="D344" s="288">
        <v>41143688</v>
      </c>
      <c r="E344" s="288">
        <v>0</v>
      </c>
      <c r="F344" s="288">
        <v>239319119</v>
      </c>
      <c r="G344" s="288">
        <v>0</v>
      </c>
      <c r="H344" s="289">
        <v>239319119</v>
      </c>
      <c r="I344" s="238"/>
      <c r="J344" s="238"/>
    </row>
    <row r="345" spans="1:10">
      <c r="A345" s="284" t="s">
        <v>778</v>
      </c>
      <c r="B345" s="285" t="s">
        <v>460</v>
      </c>
      <c r="C345" s="286">
        <v>198175431</v>
      </c>
      <c r="D345" s="286">
        <v>41143688</v>
      </c>
      <c r="E345" s="286">
        <v>0</v>
      </c>
      <c r="F345" s="286">
        <v>239319119</v>
      </c>
      <c r="G345" s="286">
        <v>0</v>
      </c>
      <c r="H345" s="287">
        <v>239319119</v>
      </c>
      <c r="I345" s="238"/>
      <c r="J345" s="238"/>
    </row>
    <row r="346" spans="1:10">
      <c r="A346" s="243" t="s">
        <v>461</v>
      </c>
      <c r="B346" s="244" t="s">
        <v>462</v>
      </c>
      <c r="C346" s="288">
        <v>494697999</v>
      </c>
      <c r="D346" s="288">
        <v>94006271</v>
      </c>
      <c r="E346" s="288">
        <v>0</v>
      </c>
      <c r="F346" s="288">
        <v>588704270</v>
      </c>
      <c r="G346" s="288">
        <v>0</v>
      </c>
      <c r="H346" s="289">
        <v>588704270</v>
      </c>
      <c r="I346" s="238"/>
      <c r="J346" s="238"/>
    </row>
    <row r="347" spans="1:10">
      <c r="A347" s="284" t="s">
        <v>779</v>
      </c>
      <c r="B347" s="285" t="s">
        <v>462</v>
      </c>
      <c r="C347" s="286">
        <v>494697999</v>
      </c>
      <c r="D347" s="286">
        <v>94006271</v>
      </c>
      <c r="E347" s="286">
        <v>0</v>
      </c>
      <c r="F347" s="286">
        <v>588704270</v>
      </c>
      <c r="G347" s="286">
        <v>0</v>
      </c>
      <c r="H347" s="287">
        <v>588704270</v>
      </c>
      <c r="I347" s="238"/>
      <c r="J347" s="238"/>
    </row>
    <row r="348" spans="1:10">
      <c r="A348" s="243" t="s">
        <v>463</v>
      </c>
      <c r="B348" s="244" t="s">
        <v>402</v>
      </c>
      <c r="C348" s="288">
        <v>87198260.230000004</v>
      </c>
      <c r="D348" s="288">
        <v>16610948.380000001</v>
      </c>
      <c r="E348" s="288">
        <v>0</v>
      </c>
      <c r="F348" s="288">
        <v>103809208.61</v>
      </c>
      <c r="G348" s="288">
        <v>0</v>
      </c>
      <c r="H348" s="289">
        <v>103809208.61</v>
      </c>
      <c r="I348" s="238"/>
      <c r="J348" s="238"/>
    </row>
    <row r="349" spans="1:10">
      <c r="A349" s="284" t="s">
        <v>780</v>
      </c>
      <c r="B349" s="285" t="s">
        <v>781</v>
      </c>
      <c r="C349" s="286">
        <v>87198260.230000004</v>
      </c>
      <c r="D349" s="286">
        <v>16610948.380000001</v>
      </c>
      <c r="E349" s="286">
        <v>0</v>
      </c>
      <c r="F349" s="286">
        <v>103809208.61</v>
      </c>
      <c r="G349" s="286">
        <v>0</v>
      </c>
      <c r="H349" s="287">
        <v>103809208.61</v>
      </c>
      <c r="I349" s="238"/>
      <c r="J349" s="238"/>
    </row>
    <row r="350" spans="1:10">
      <c r="A350" s="243" t="s">
        <v>464</v>
      </c>
      <c r="B350" s="244" t="s">
        <v>465</v>
      </c>
      <c r="C350" s="288">
        <v>4843111</v>
      </c>
      <c r="D350" s="288">
        <v>988150</v>
      </c>
      <c r="E350" s="288">
        <v>0</v>
      </c>
      <c r="F350" s="288">
        <v>5831261</v>
      </c>
      <c r="G350" s="288">
        <v>0</v>
      </c>
      <c r="H350" s="289">
        <v>5831261</v>
      </c>
      <c r="I350" s="238"/>
      <c r="J350" s="238"/>
    </row>
    <row r="351" spans="1:10">
      <c r="A351" s="284" t="s">
        <v>782</v>
      </c>
      <c r="B351" s="285" t="s">
        <v>465</v>
      </c>
      <c r="C351" s="286">
        <v>4843111</v>
      </c>
      <c r="D351" s="286">
        <v>988150</v>
      </c>
      <c r="E351" s="286">
        <v>0</v>
      </c>
      <c r="F351" s="286">
        <v>5831261</v>
      </c>
      <c r="G351" s="286">
        <v>0</v>
      </c>
      <c r="H351" s="287">
        <v>5831261</v>
      </c>
      <c r="I351" s="238"/>
      <c r="J351" s="238"/>
    </row>
    <row r="352" spans="1:10">
      <c r="A352" s="243" t="s">
        <v>466</v>
      </c>
      <c r="B352" s="244" t="s">
        <v>467</v>
      </c>
      <c r="C352" s="288">
        <v>3006960</v>
      </c>
      <c r="D352" s="288">
        <v>613516</v>
      </c>
      <c r="E352" s="288">
        <v>0</v>
      </c>
      <c r="F352" s="288">
        <v>3620476</v>
      </c>
      <c r="G352" s="288">
        <v>0</v>
      </c>
      <c r="H352" s="289">
        <v>3620476</v>
      </c>
      <c r="I352" s="238"/>
      <c r="J352" s="238"/>
    </row>
    <row r="353" spans="1:10">
      <c r="A353" s="284" t="s">
        <v>783</v>
      </c>
      <c r="B353" s="285" t="s">
        <v>467</v>
      </c>
      <c r="C353" s="286">
        <v>3006960</v>
      </c>
      <c r="D353" s="286">
        <v>613516</v>
      </c>
      <c r="E353" s="286">
        <v>0</v>
      </c>
      <c r="F353" s="286">
        <v>3620476</v>
      </c>
      <c r="G353" s="286">
        <v>0</v>
      </c>
      <c r="H353" s="287">
        <v>3620476</v>
      </c>
      <c r="I353" s="238"/>
      <c r="J353" s="238"/>
    </row>
    <row r="354" spans="1:10">
      <c r="A354" s="247" t="s">
        <v>176</v>
      </c>
      <c r="B354" s="248" t="s">
        <v>177</v>
      </c>
      <c r="C354" s="290">
        <v>717030900</v>
      </c>
      <c r="D354" s="290">
        <v>144359200</v>
      </c>
      <c r="E354" s="290">
        <v>0</v>
      </c>
      <c r="F354" s="290">
        <v>861390100</v>
      </c>
      <c r="G354" s="290">
        <v>0</v>
      </c>
      <c r="H354" s="291">
        <v>861390100</v>
      </c>
      <c r="I354" s="238"/>
      <c r="J354" s="238"/>
    </row>
    <row r="355" spans="1:10">
      <c r="A355" s="243" t="s">
        <v>468</v>
      </c>
      <c r="B355" s="244" t="s">
        <v>415</v>
      </c>
      <c r="C355" s="288">
        <v>118167600</v>
      </c>
      <c r="D355" s="288">
        <v>23886400</v>
      </c>
      <c r="E355" s="288">
        <v>0</v>
      </c>
      <c r="F355" s="288">
        <v>142054000</v>
      </c>
      <c r="G355" s="288">
        <v>0</v>
      </c>
      <c r="H355" s="289">
        <v>142054000</v>
      </c>
      <c r="I355" s="238"/>
      <c r="J355" s="238"/>
    </row>
    <row r="356" spans="1:10">
      <c r="A356" s="284" t="s">
        <v>784</v>
      </c>
      <c r="B356" s="285" t="s">
        <v>415</v>
      </c>
      <c r="C356" s="286">
        <v>118167600</v>
      </c>
      <c r="D356" s="286">
        <v>23886400</v>
      </c>
      <c r="E356" s="286">
        <v>0</v>
      </c>
      <c r="F356" s="286">
        <v>142054000</v>
      </c>
      <c r="G356" s="286">
        <v>0</v>
      </c>
      <c r="H356" s="287">
        <v>142054000</v>
      </c>
      <c r="I356" s="238"/>
      <c r="J356" s="238"/>
    </row>
    <row r="357" spans="1:10">
      <c r="A357" s="243" t="s">
        <v>469</v>
      </c>
      <c r="B357" s="244" t="s">
        <v>470</v>
      </c>
      <c r="C357" s="288">
        <v>241922300</v>
      </c>
      <c r="D357" s="288">
        <v>48850900</v>
      </c>
      <c r="E357" s="288">
        <v>0</v>
      </c>
      <c r="F357" s="288">
        <v>290773200</v>
      </c>
      <c r="G357" s="288">
        <v>0</v>
      </c>
      <c r="H357" s="289">
        <v>290773200</v>
      </c>
      <c r="I357" s="238"/>
      <c r="J357" s="238"/>
    </row>
    <row r="358" spans="1:10">
      <c r="A358" s="284" t="s">
        <v>785</v>
      </c>
      <c r="B358" s="285" t="s">
        <v>470</v>
      </c>
      <c r="C358" s="286">
        <v>241922300</v>
      </c>
      <c r="D358" s="286">
        <v>48850900</v>
      </c>
      <c r="E358" s="286">
        <v>0</v>
      </c>
      <c r="F358" s="286">
        <v>290773200</v>
      </c>
      <c r="G358" s="286">
        <v>0</v>
      </c>
      <c r="H358" s="287">
        <v>290773200</v>
      </c>
      <c r="I358" s="238"/>
      <c r="J358" s="238"/>
    </row>
    <row r="359" spans="1:10">
      <c r="A359" s="243" t="s">
        <v>471</v>
      </c>
      <c r="B359" s="244" t="s">
        <v>472</v>
      </c>
      <c r="C359" s="288">
        <v>15710000</v>
      </c>
      <c r="D359" s="288">
        <v>2985900</v>
      </c>
      <c r="E359" s="288">
        <v>0</v>
      </c>
      <c r="F359" s="288">
        <v>18695900</v>
      </c>
      <c r="G359" s="288">
        <v>0</v>
      </c>
      <c r="H359" s="289">
        <v>18695900</v>
      </c>
      <c r="I359" s="238"/>
      <c r="J359" s="238"/>
    </row>
    <row r="360" spans="1:10">
      <c r="A360" s="284" t="s">
        <v>786</v>
      </c>
      <c r="B360" s="285" t="s">
        <v>472</v>
      </c>
      <c r="C360" s="286">
        <v>15710000</v>
      </c>
      <c r="D360" s="286">
        <v>2985900</v>
      </c>
      <c r="E360" s="286">
        <v>0</v>
      </c>
      <c r="F360" s="286">
        <v>18695900</v>
      </c>
      <c r="G360" s="286">
        <v>0</v>
      </c>
      <c r="H360" s="287">
        <v>18695900</v>
      </c>
      <c r="I360" s="238"/>
      <c r="J360" s="238"/>
    </row>
    <row r="361" spans="1:10" ht="25.5">
      <c r="A361" s="243" t="s">
        <v>473</v>
      </c>
      <c r="B361" s="244" t="s">
        <v>474</v>
      </c>
      <c r="C361" s="288">
        <v>341231000</v>
      </c>
      <c r="D361" s="288">
        <v>68636000</v>
      </c>
      <c r="E361" s="288">
        <v>0</v>
      </c>
      <c r="F361" s="288">
        <v>409867000</v>
      </c>
      <c r="G361" s="288">
        <v>0</v>
      </c>
      <c r="H361" s="289">
        <v>409867000</v>
      </c>
      <c r="I361" s="238"/>
      <c r="J361" s="238"/>
    </row>
    <row r="362" spans="1:10" ht="25.5">
      <c r="A362" s="284" t="s">
        <v>787</v>
      </c>
      <c r="B362" s="285" t="s">
        <v>474</v>
      </c>
      <c r="C362" s="286">
        <v>341231000</v>
      </c>
      <c r="D362" s="286">
        <v>68636000</v>
      </c>
      <c r="E362" s="286">
        <v>0</v>
      </c>
      <c r="F362" s="286">
        <v>409867000</v>
      </c>
      <c r="G362" s="286">
        <v>0</v>
      </c>
      <c r="H362" s="287">
        <v>409867000</v>
      </c>
      <c r="I362" s="238"/>
      <c r="J362" s="238"/>
    </row>
    <row r="363" spans="1:10">
      <c r="A363" s="247" t="s">
        <v>178</v>
      </c>
      <c r="B363" s="248" t="s">
        <v>179</v>
      </c>
      <c r="C363" s="290">
        <v>147757500</v>
      </c>
      <c r="D363" s="290">
        <v>29868000</v>
      </c>
      <c r="E363" s="290">
        <v>0</v>
      </c>
      <c r="F363" s="290">
        <v>177625500</v>
      </c>
      <c r="G363" s="290">
        <v>0</v>
      </c>
      <c r="H363" s="291">
        <v>177625500</v>
      </c>
      <c r="I363" s="238"/>
      <c r="J363" s="238"/>
    </row>
    <row r="364" spans="1:10">
      <c r="A364" s="243" t="s">
        <v>475</v>
      </c>
      <c r="B364" s="244" t="s">
        <v>374</v>
      </c>
      <c r="C364" s="288">
        <v>88624700</v>
      </c>
      <c r="D364" s="288">
        <v>17915100</v>
      </c>
      <c r="E364" s="288">
        <v>0</v>
      </c>
      <c r="F364" s="288">
        <v>106539800</v>
      </c>
      <c r="G364" s="288">
        <v>0</v>
      </c>
      <c r="H364" s="289">
        <v>106539800</v>
      </c>
      <c r="I364" s="238"/>
      <c r="J364" s="238"/>
    </row>
    <row r="365" spans="1:10">
      <c r="A365" s="284" t="s">
        <v>788</v>
      </c>
      <c r="B365" s="285" t="s">
        <v>374</v>
      </c>
      <c r="C365" s="286">
        <v>88624700</v>
      </c>
      <c r="D365" s="286">
        <v>17915100</v>
      </c>
      <c r="E365" s="286">
        <v>0</v>
      </c>
      <c r="F365" s="286">
        <v>106539800</v>
      </c>
      <c r="G365" s="286">
        <v>0</v>
      </c>
      <c r="H365" s="287">
        <v>106539800</v>
      </c>
      <c r="I365" s="238"/>
      <c r="J365" s="238"/>
    </row>
    <row r="366" spans="1:10">
      <c r="A366" s="243" t="s">
        <v>476</v>
      </c>
      <c r="B366" s="244" t="s">
        <v>375</v>
      </c>
      <c r="C366" s="288">
        <v>14787500</v>
      </c>
      <c r="D366" s="288">
        <v>2989100</v>
      </c>
      <c r="E366" s="288">
        <v>0</v>
      </c>
      <c r="F366" s="288">
        <v>17776600</v>
      </c>
      <c r="G366" s="288">
        <v>0</v>
      </c>
      <c r="H366" s="289">
        <v>17776600</v>
      </c>
      <c r="I366" s="238"/>
      <c r="J366" s="238"/>
    </row>
    <row r="367" spans="1:10">
      <c r="A367" s="284" t="s">
        <v>789</v>
      </c>
      <c r="B367" s="285" t="s">
        <v>375</v>
      </c>
      <c r="C367" s="286">
        <v>14787500</v>
      </c>
      <c r="D367" s="286">
        <v>2989100</v>
      </c>
      <c r="E367" s="286">
        <v>0</v>
      </c>
      <c r="F367" s="286">
        <v>17776600</v>
      </c>
      <c r="G367" s="286">
        <v>0</v>
      </c>
      <c r="H367" s="287">
        <v>17776600</v>
      </c>
      <c r="I367" s="238"/>
      <c r="J367" s="238"/>
    </row>
    <row r="368" spans="1:10">
      <c r="A368" s="243" t="s">
        <v>477</v>
      </c>
      <c r="B368" s="244" t="s">
        <v>367</v>
      </c>
      <c r="C368" s="288">
        <v>14787500</v>
      </c>
      <c r="D368" s="288">
        <v>2989100</v>
      </c>
      <c r="E368" s="288">
        <v>0</v>
      </c>
      <c r="F368" s="288">
        <v>17776600</v>
      </c>
      <c r="G368" s="288">
        <v>0</v>
      </c>
      <c r="H368" s="289">
        <v>17776600</v>
      </c>
      <c r="I368" s="238"/>
      <c r="J368" s="238"/>
    </row>
    <row r="369" spans="1:10">
      <c r="A369" s="284" t="s">
        <v>790</v>
      </c>
      <c r="B369" s="285" t="s">
        <v>367</v>
      </c>
      <c r="C369" s="286">
        <v>14787500</v>
      </c>
      <c r="D369" s="286">
        <v>2989100</v>
      </c>
      <c r="E369" s="286">
        <v>0</v>
      </c>
      <c r="F369" s="286">
        <v>17776600</v>
      </c>
      <c r="G369" s="286">
        <v>0</v>
      </c>
      <c r="H369" s="287">
        <v>17776600</v>
      </c>
      <c r="I369" s="238"/>
      <c r="J369" s="238"/>
    </row>
    <row r="370" spans="1:10">
      <c r="A370" s="243" t="s">
        <v>478</v>
      </c>
      <c r="B370" s="244" t="s">
        <v>366</v>
      </c>
      <c r="C370" s="288">
        <v>29557800</v>
      </c>
      <c r="D370" s="288">
        <v>5974700</v>
      </c>
      <c r="E370" s="288">
        <v>0</v>
      </c>
      <c r="F370" s="288">
        <v>35532500</v>
      </c>
      <c r="G370" s="288">
        <v>0</v>
      </c>
      <c r="H370" s="289">
        <v>35532500</v>
      </c>
      <c r="I370" s="238"/>
      <c r="J370" s="238"/>
    </row>
    <row r="371" spans="1:10" ht="25.5">
      <c r="A371" s="284" t="s">
        <v>791</v>
      </c>
      <c r="B371" s="285" t="s">
        <v>366</v>
      </c>
      <c r="C371" s="286">
        <v>29557800</v>
      </c>
      <c r="D371" s="286">
        <v>5974700</v>
      </c>
      <c r="E371" s="286">
        <v>0</v>
      </c>
      <c r="F371" s="286">
        <v>35532500</v>
      </c>
      <c r="G371" s="286">
        <v>0</v>
      </c>
      <c r="H371" s="287">
        <v>35532500</v>
      </c>
      <c r="I371" s="238"/>
      <c r="J371" s="238"/>
    </row>
    <row r="372" spans="1:10">
      <c r="A372" s="247" t="s">
        <v>180</v>
      </c>
      <c r="B372" s="248" t="s">
        <v>181</v>
      </c>
      <c r="C372" s="290">
        <v>1032464578.35</v>
      </c>
      <c r="D372" s="290">
        <v>251341323.5</v>
      </c>
      <c r="E372" s="290">
        <v>0</v>
      </c>
      <c r="F372" s="290">
        <v>1283805901.8499999</v>
      </c>
      <c r="G372" s="290">
        <v>0</v>
      </c>
      <c r="H372" s="291">
        <v>1283805901.8499999</v>
      </c>
      <c r="I372" s="238"/>
      <c r="J372" s="238"/>
    </row>
    <row r="373" spans="1:10">
      <c r="A373" s="243" t="s">
        <v>479</v>
      </c>
      <c r="B373" s="244" t="s">
        <v>393</v>
      </c>
      <c r="C373" s="288">
        <v>210960114.31</v>
      </c>
      <c r="D373" s="288">
        <v>61964228.600000001</v>
      </c>
      <c r="E373" s="288">
        <v>0</v>
      </c>
      <c r="F373" s="288">
        <v>272924342.91000003</v>
      </c>
      <c r="G373" s="288">
        <v>0</v>
      </c>
      <c r="H373" s="289">
        <v>272924342.91000003</v>
      </c>
      <c r="I373" s="238"/>
      <c r="J373" s="238"/>
    </row>
    <row r="374" spans="1:10">
      <c r="A374" s="284" t="s">
        <v>792</v>
      </c>
      <c r="B374" s="285" t="s">
        <v>393</v>
      </c>
      <c r="C374" s="286">
        <v>210960114.31</v>
      </c>
      <c r="D374" s="286">
        <v>61964228.600000001</v>
      </c>
      <c r="E374" s="286">
        <v>0</v>
      </c>
      <c r="F374" s="286">
        <v>272924342.91000003</v>
      </c>
      <c r="G374" s="286">
        <v>0</v>
      </c>
      <c r="H374" s="287">
        <v>272924342.91000003</v>
      </c>
      <c r="I374" s="238"/>
      <c r="J374" s="238"/>
    </row>
    <row r="375" spans="1:10">
      <c r="A375" s="243" t="s">
        <v>480</v>
      </c>
      <c r="B375" s="244" t="s">
        <v>391</v>
      </c>
      <c r="C375" s="288">
        <v>256571128.19999999</v>
      </c>
      <c r="D375" s="288">
        <v>58585705.590000004</v>
      </c>
      <c r="E375" s="288">
        <v>0</v>
      </c>
      <c r="F375" s="288">
        <v>315156833.79000002</v>
      </c>
      <c r="G375" s="288">
        <v>0</v>
      </c>
      <c r="H375" s="289">
        <v>315156833.79000002</v>
      </c>
      <c r="I375" s="238"/>
      <c r="J375" s="238"/>
    </row>
    <row r="376" spans="1:10">
      <c r="A376" s="284" t="s">
        <v>793</v>
      </c>
      <c r="B376" s="285" t="s">
        <v>391</v>
      </c>
      <c r="C376" s="286">
        <v>256571128.19999999</v>
      </c>
      <c r="D376" s="286">
        <v>58585705.590000004</v>
      </c>
      <c r="E376" s="286">
        <v>0</v>
      </c>
      <c r="F376" s="286">
        <v>315156833.79000002</v>
      </c>
      <c r="G376" s="286">
        <v>0</v>
      </c>
      <c r="H376" s="287">
        <v>315156833.79000002</v>
      </c>
      <c r="I376" s="238"/>
      <c r="J376" s="238"/>
    </row>
    <row r="377" spans="1:10">
      <c r="A377" s="243" t="s">
        <v>481</v>
      </c>
      <c r="B377" s="244" t="s">
        <v>395</v>
      </c>
      <c r="C377" s="288">
        <v>159704199.94</v>
      </c>
      <c r="D377" s="288">
        <v>46092570.689999998</v>
      </c>
      <c r="E377" s="288">
        <v>0</v>
      </c>
      <c r="F377" s="288">
        <v>205796770.63</v>
      </c>
      <c r="G377" s="288">
        <v>0</v>
      </c>
      <c r="H377" s="289">
        <v>205796770.63</v>
      </c>
      <c r="I377" s="238"/>
      <c r="J377" s="238"/>
    </row>
    <row r="378" spans="1:10">
      <c r="A378" s="284" t="s">
        <v>794</v>
      </c>
      <c r="B378" s="285" t="s">
        <v>395</v>
      </c>
      <c r="C378" s="286">
        <v>159704199.94</v>
      </c>
      <c r="D378" s="286">
        <v>46092570.689999998</v>
      </c>
      <c r="E378" s="286">
        <v>0</v>
      </c>
      <c r="F378" s="286">
        <v>205796770.63</v>
      </c>
      <c r="G378" s="286">
        <v>0</v>
      </c>
      <c r="H378" s="287">
        <v>205796770.63</v>
      </c>
      <c r="I378" s="238"/>
      <c r="J378" s="238"/>
    </row>
    <row r="379" spans="1:10">
      <c r="A379" s="243" t="s">
        <v>482</v>
      </c>
      <c r="B379" s="244" t="s">
        <v>399</v>
      </c>
      <c r="C379" s="288">
        <v>258303798.69</v>
      </c>
      <c r="D379" s="288">
        <v>54225281.060000002</v>
      </c>
      <c r="E379" s="288">
        <v>0</v>
      </c>
      <c r="F379" s="288">
        <v>312529079.75</v>
      </c>
      <c r="G379" s="288">
        <v>0</v>
      </c>
      <c r="H379" s="289">
        <v>312529079.75</v>
      </c>
      <c r="I379" s="238"/>
      <c r="J379" s="238"/>
    </row>
    <row r="380" spans="1:10">
      <c r="A380" s="284" t="s">
        <v>795</v>
      </c>
      <c r="B380" s="285" t="s">
        <v>399</v>
      </c>
      <c r="C380" s="286">
        <v>258303798.69</v>
      </c>
      <c r="D380" s="286">
        <v>54225281.060000002</v>
      </c>
      <c r="E380" s="286">
        <v>0</v>
      </c>
      <c r="F380" s="286">
        <v>312529079.75</v>
      </c>
      <c r="G380" s="286">
        <v>0</v>
      </c>
      <c r="H380" s="287">
        <v>312529079.75</v>
      </c>
      <c r="I380" s="238"/>
      <c r="J380" s="238"/>
    </row>
    <row r="381" spans="1:10">
      <c r="A381" s="243" t="s">
        <v>483</v>
      </c>
      <c r="B381" s="244" t="s">
        <v>397</v>
      </c>
      <c r="C381" s="288">
        <v>132490242.67</v>
      </c>
      <c r="D381" s="288">
        <v>26223778.34</v>
      </c>
      <c r="E381" s="288">
        <v>0</v>
      </c>
      <c r="F381" s="288">
        <v>158714021.00999999</v>
      </c>
      <c r="G381" s="288">
        <v>0</v>
      </c>
      <c r="H381" s="289">
        <v>158714021.00999999</v>
      </c>
      <c r="I381" s="238"/>
      <c r="J381" s="238"/>
    </row>
    <row r="382" spans="1:10">
      <c r="A382" s="284" t="s">
        <v>796</v>
      </c>
      <c r="B382" s="285" t="s">
        <v>397</v>
      </c>
      <c r="C382" s="286">
        <v>132490242.67</v>
      </c>
      <c r="D382" s="286">
        <v>26223778.34</v>
      </c>
      <c r="E382" s="286">
        <v>0</v>
      </c>
      <c r="F382" s="286">
        <v>158714021.00999999</v>
      </c>
      <c r="G382" s="286">
        <v>0</v>
      </c>
      <c r="H382" s="287">
        <v>158714021.00999999</v>
      </c>
      <c r="I382" s="238"/>
      <c r="J382" s="238"/>
    </row>
    <row r="383" spans="1:10">
      <c r="A383" s="243" t="s">
        <v>484</v>
      </c>
      <c r="B383" s="244" t="s">
        <v>403</v>
      </c>
      <c r="C383" s="288">
        <v>14435094.539999999</v>
      </c>
      <c r="D383" s="288">
        <v>4249759.22</v>
      </c>
      <c r="E383" s="288">
        <v>0</v>
      </c>
      <c r="F383" s="288">
        <v>18684853.760000002</v>
      </c>
      <c r="G383" s="288">
        <v>0</v>
      </c>
      <c r="H383" s="289">
        <v>18684853.760000002</v>
      </c>
      <c r="I383" s="238"/>
      <c r="J383" s="238"/>
    </row>
    <row r="384" spans="1:10">
      <c r="A384" s="284" t="s">
        <v>797</v>
      </c>
      <c r="B384" s="285" t="s">
        <v>403</v>
      </c>
      <c r="C384" s="286">
        <v>14435094.539999999</v>
      </c>
      <c r="D384" s="286">
        <v>4249759.22</v>
      </c>
      <c r="E384" s="286">
        <v>0</v>
      </c>
      <c r="F384" s="286">
        <v>18684853.760000002</v>
      </c>
      <c r="G384" s="286">
        <v>0</v>
      </c>
      <c r="H384" s="287">
        <v>18684853.760000002</v>
      </c>
      <c r="I384" s="238"/>
      <c r="J384" s="238"/>
    </row>
    <row r="385" spans="1:10">
      <c r="A385" s="247" t="s">
        <v>182</v>
      </c>
      <c r="B385" s="248" t="s">
        <v>183</v>
      </c>
      <c r="C385" s="290">
        <v>0</v>
      </c>
      <c r="D385" s="290">
        <v>9198724</v>
      </c>
      <c r="E385" s="290">
        <v>0</v>
      </c>
      <c r="F385" s="290">
        <v>9198724</v>
      </c>
      <c r="G385" s="290">
        <v>0</v>
      </c>
      <c r="H385" s="291">
        <v>9198724</v>
      </c>
      <c r="I385" s="238"/>
      <c r="J385" s="238"/>
    </row>
    <row r="386" spans="1:10">
      <c r="A386" s="243" t="s">
        <v>547</v>
      </c>
      <c r="B386" s="244" t="s">
        <v>548</v>
      </c>
      <c r="C386" s="288">
        <v>0</v>
      </c>
      <c r="D386" s="288">
        <v>9198724</v>
      </c>
      <c r="E386" s="288">
        <v>0</v>
      </c>
      <c r="F386" s="288">
        <v>9198724</v>
      </c>
      <c r="G386" s="288">
        <v>0</v>
      </c>
      <c r="H386" s="289">
        <v>9198724</v>
      </c>
      <c r="I386" s="238"/>
      <c r="J386" s="238"/>
    </row>
    <row r="387" spans="1:10">
      <c r="A387" s="284" t="s">
        <v>798</v>
      </c>
      <c r="B387" s="285" t="s">
        <v>548</v>
      </c>
      <c r="C387" s="286">
        <v>0</v>
      </c>
      <c r="D387" s="286">
        <v>9198724</v>
      </c>
      <c r="E387" s="286">
        <v>0</v>
      </c>
      <c r="F387" s="286">
        <v>9198724</v>
      </c>
      <c r="G387" s="286">
        <v>0</v>
      </c>
      <c r="H387" s="287">
        <v>9198724</v>
      </c>
      <c r="I387" s="238"/>
      <c r="J387" s="238"/>
    </row>
    <row r="388" spans="1:10">
      <c r="A388" s="247" t="s">
        <v>184</v>
      </c>
      <c r="B388" s="248" t="s">
        <v>185</v>
      </c>
      <c r="C388" s="290">
        <v>3324259162.5799999</v>
      </c>
      <c r="D388" s="290">
        <v>854636248.22000003</v>
      </c>
      <c r="E388" s="290">
        <v>12824467.51</v>
      </c>
      <c r="F388" s="290">
        <v>4166070943.29</v>
      </c>
      <c r="G388" s="290">
        <v>0</v>
      </c>
      <c r="H388" s="291">
        <v>4166070943.29</v>
      </c>
      <c r="I388" s="238"/>
      <c r="J388" s="238"/>
    </row>
    <row r="389" spans="1:10">
      <c r="A389" s="243" t="s">
        <v>549</v>
      </c>
      <c r="B389" s="244" t="s">
        <v>550</v>
      </c>
      <c r="C389" s="288">
        <v>0</v>
      </c>
      <c r="D389" s="288">
        <v>110000</v>
      </c>
      <c r="E389" s="288">
        <v>55000</v>
      </c>
      <c r="F389" s="288">
        <v>55000</v>
      </c>
      <c r="G389" s="288">
        <v>0</v>
      </c>
      <c r="H389" s="289">
        <v>55000</v>
      </c>
      <c r="I389" s="238"/>
      <c r="J389" s="238"/>
    </row>
    <row r="390" spans="1:10">
      <c r="A390" s="284" t="s">
        <v>799</v>
      </c>
      <c r="B390" s="285" t="s">
        <v>550</v>
      </c>
      <c r="C390" s="286">
        <v>0</v>
      </c>
      <c r="D390" s="286">
        <v>110000</v>
      </c>
      <c r="E390" s="286">
        <v>55000</v>
      </c>
      <c r="F390" s="286">
        <v>55000</v>
      </c>
      <c r="G390" s="286">
        <v>0</v>
      </c>
      <c r="H390" s="287">
        <v>55000</v>
      </c>
      <c r="I390" s="238"/>
      <c r="J390" s="238"/>
    </row>
    <row r="391" spans="1:10">
      <c r="A391" s="243" t="s">
        <v>485</v>
      </c>
      <c r="B391" s="244" t="s">
        <v>486</v>
      </c>
      <c r="C391" s="288">
        <v>15767121.6</v>
      </c>
      <c r="D391" s="288">
        <v>0</v>
      </c>
      <c r="E391" s="288">
        <v>0</v>
      </c>
      <c r="F391" s="288">
        <v>15767121.6</v>
      </c>
      <c r="G391" s="288">
        <v>0</v>
      </c>
      <c r="H391" s="289">
        <v>15767121.6</v>
      </c>
      <c r="I391" s="238"/>
      <c r="J391" s="238"/>
    </row>
    <row r="392" spans="1:10">
      <c r="A392" s="284" t="s">
        <v>800</v>
      </c>
      <c r="B392" s="285" t="s">
        <v>486</v>
      </c>
      <c r="C392" s="286">
        <v>15767121.6</v>
      </c>
      <c r="D392" s="286">
        <v>0</v>
      </c>
      <c r="E392" s="286">
        <v>0</v>
      </c>
      <c r="F392" s="286">
        <v>15767121.6</v>
      </c>
      <c r="G392" s="286">
        <v>0</v>
      </c>
      <c r="H392" s="287">
        <v>15767121.6</v>
      </c>
      <c r="I392" s="238"/>
      <c r="J392" s="238"/>
    </row>
    <row r="393" spans="1:10">
      <c r="A393" s="243" t="s">
        <v>487</v>
      </c>
      <c r="B393" s="244" t="s">
        <v>377</v>
      </c>
      <c r="C393" s="288">
        <v>42750877.920000002</v>
      </c>
      <c r="D393" s="288">
        <v>8783364.3000000007</v>
      </c>
      <c r="E393" s="288">
        <v>0</v>
      </c>
      <c r="F393" s="288">
        <v>51534242.219999999</v>
      </c>
      <c r="G393" s="288">
        <v>0</v>
      </c>
      <c r="H393" s="289">
        <v>51534242.219999999</v>
      </c>
      <c r="I393" s="238"/>
      <c r="J393" s="238"/>
    </row>
    <row r="394" spans="1:10">
      <c r="A394" s="284" t="s">
        <v>801</v>
      </c>
      <c r="B394" s="285" t="s">
        <v>377</v>
      </c>
      <c r="C394" s="286">
        <v>42750877.920000002</v>
      </c>
      <c r="D394" s="286">
        <v>8783364.3000000007</v>
      </c>
      <c r="E394" s="286">
        <v>0</v>
      </c>
      <c r="F394" s="286">
        <v>51534242.219999999</v>
      </c>
      <c r="G394" s="286">
        <v>0</v>
      </c>
      <c r="H394" s="287">
        <v>51534242.219999999</v>
      </c>
      <c r="I394" s="238"/>
      <c r="J394" s="238"/>
    </row>
    <row r="395" spans="1:10">
      <c r="A395" s="243" t="s">
        <v>488</v>
      </c>
      <c r="B395" s="244" t="s">
        <v>385</v>
      </c>
      <c r="C395" s="288">
        <v>0</v>
      </c>
      <c r="D395" s="288">
        <v>9234928.5099999998</v>
      </c>
      <c r="E395" s="288">
        <v>9234928.5099999998</v>
      </c>
      <c r="F395" s="288">
        <v>0</v>
      </c>
      <c r="G395" s="288">
        <v>0</v>
      </c>
      <c r="H395" s="289">
        <v>0</v>
      </c>
      <c r="I395" s="238"/>
      <c r="J395" s="238"/>
    </row>
    <row r="396" spans="1:10">
      <c r="A396" s="284" t="s">
        <v>802</v>
      </c>
      <c r="B396" s="285" t="s">
        <v>385</v>
      </c>
      <c r="C396" s="286">
        <v>0</v>
      </c>
      <c r="D396" s="286">
        <v>9234928.5099999998</v>
      </c>
      <c r="E396" s="286">
        <v>9234928.5099999998</v>
      </c>
      <c r="F396" s="286">
        <v>0</v>
      </c>
      <c r="G396" s="286">
        <v>0</v>
      </c>
      <c r="H396" s="287">
        <v>0</v>
      </c>
      <c r="I396" s="238"/>
      <c r="J396" s="238"/>
    </row>
    <row r="397" spans="1:10">
      <c r="A397" s="243" t="s">
        <v>489</v>
      </c>
      <c r="B397" s="244" t="s">
        <v>360</v>
      </c>
      <c r="C397" s="288">
        <v>74446058</v>
      </c>
      <c r="D397" s="288">
        <v>26235359</v>
      </c>
      <c r="E397" s="288">
        <v>0</v>
      </c>
      <c r="F397" s="288">
        <v>100681417</v>
      </c>
      <c r="G397" s="288">
        <v>0</v>
      </c>
      <c r="H397" s="289">
        <v>100681417</v>
      </c>
      <c r="I397" s="238"/>
      <c r="J397" s="238"/>
    </row>
    <row r="398" spans="1:10">
      <c r="A398" s="284" t="s">
        <v>803</v>
      </c>
      <c r="B398" s="285" t="s">
        <v>360</v>
      </c>
      <c r="C398" s="286">
        <v>74446058</v>
      </c>
      <c r="D398" s="286">
        <v>26235359</v>
      </c>
      <c r="E398" s="286">
        <v>0</v>
      </c>
      <c r="F398" s="286">
        <v>100681417</v>
      </c>
      <c r="G398" s="286">
        <v>0</v>
      </c>
      <c r="H398" s="287">
        <v>100681417</v>
      </c>
      <c r="I398" s="238"/>
      <c r="J398" s="238"/>
    </row>
    <row r="399" spans="1:10">
      <c r="A399" s="243" t="s">
        <v>490</v>
      </c>
      <c r="B399" s="244" t="s">
        <v>280</v>
      </c>
      <c r="C399" s="288">
        <v>157291901.61000001</v>
      </c>
      <c r="D399" s="288">
        <v>31841929.73</v>
      </c>
      <c r="E399" s="288">
        <v>117600</v>
      </c>
      <c r="F399" s="288">
        <v>189016231.34</v>
      </c>
      <c r="G399" s="288">
        <v>0</v>
      </c>
      <c r="H399" s="289">
        <v>189016231.34</v>
      </c>
      <c r="I399" s="238"/>
      <c r="J399" s="238"/>
    </row>
    <row r="400" spans="1:10" ht="25.5">
      <c r="A400" s="284" t="s">
        <v>804</v>
      </c>
      <c r="B400" s="285" t="s">
        <v>280</v>
      </c>
      <c r="C400" s="286">
        <v>157291901.61000001</v>
      </c>
      <c r="D400" s="286">
        <v>31841929.73</v>
      </c>
      <c r="E400" s="286">
        <v>117600</v>
      </c>
      <c r="F400" s="286">
        <v>189016231.34</v>
      </c>
      <c r="G400" s="286">
        <v>0</v>
      </c>
      <c r="H400" s="287">
        <v>189016231.34</v>
      </c>
      <c r="I400" s="238"/>
      <c r="J400" s="238"/>
    </row>
    <row r="401" spans="1:10">
      <c r="A401" s="243" t="s">
        <v>491</v>
      </c>
      <c r="B401" s="244" t="s">
        <v>492</v>
      </c>
      <c r="C401" s="288">
        <v>6166927</v>
      </c>
      <c r="D401" s="288">
        <v>5172070</v>
      </c>
      <c r="E401" s="288">
        <v>120000</v>
      </c>
      <c r="F401" s="288">
        <v>11218997</v>
      </c>
      <c r="G401" s="288">
        <v>0</v>
      </c>
      <c r="H401" s="289">
        <v>11218997</v>
      </c>
      <c r="I401" s="238"/>
      <c r="J401" s="238"/>
    </row>
    <row r="402" spans="1:10">
      <c r="A402" s="284" t="s">
        <v>805</v>
      </c>
      <c r="B402" s="285" t="s">
        <v>492</v>
      </c>
      <c r="C402" s="286">
        <v>6166927</v>
      </c>
      <c r="D402" s="286">
        <v>5172070</v>
      </c>
      <c r="E402" s="286">
        <v>120000</v>
      </c>
      <c r="F402" s="286">
        <v>11218997</v>
      </c>
      <c r="G402" s="286">
        <v>0</v>
      </c>
      <c r="H402" s="287">
        <v>11218997</v>
      </c>
      <c r="I402" s="238"/>
      <c r="J402" s="238"/>
    </row>
    <row r="403" spans="1:10">
      <c r="A403" s="243" t="s">
        <v>493</v>
      </c>
      <c r="B403" s="244" t="s">
        <v>494</v>
      </c>
      <c r="C403" s="288">
        <v>79117789</v>
      </c>
      <c r="D403" s="288">
        <v>15696047</v>
      </c>
      <c r="E403" s="288">
        <v>0</v>
      </c>
      <c r="F403" s="288">
        <v>94813836</v>
      </c>
      <c r="G403" s="288">
        <v>0</v>
      </c>
      <c r="H403" s="289">
        <v>94813836</v>
      </c>
      <c r="I403" s="238"/>
      <c r="J403" s="238"/>
    </row>
    <row r="404" spans="1:10">
      <c r="A404" s="284" t="s">
        <v>806</v>
      </c>
      <c r="B404" s="285" t="s">
        <v>494</v>
      </c>
      <c r="C404" s="286">
        <v>79117789</v>
      </c>
      <c r="D404" s="286">
        <v>15696047</v>
      </c>
      <c r="E404" s="286">
        <v>0</v>
      </c>
      <c r="F404" s="286">
        <v>94813836</v>
      </c>
      <c r="G404" s="286">
        <v>0</v>
      </c>
      <c r="H404" s="287">
        <v>94813836</v>
      </c>
      <c r="I404" s="238"/>
      <c r="J404" s="238"/>
    </row>
    <row r="405" spans="1:10">
      <c r="A405" s="243" t="s">
        <v>495</v>
      </c>
      <c r="B405" s="244" t="s">
        <v>240</v>
      </c>
      <c r="C405" s="288">
        <v>3101465.59</v>
      </c>
      <c r="D405" s="288">
        <v>1015296.87</v>
      </c>
      <c r="E405" s="288">
        <v>0</v>
      </c>
      <c r="F405" s="288">
        <v>4116762.46</v>
      </c>
      <c r="G405" s="288">
        <v>0</v>
      </c>
      <c r="H405" s="289">
        <v>4116762.46</v>
      </c>
      <c r="I405" s="238"/>
      <c r="J405" s="238"/>
    </row>
    <row r="406" spans="1:10">
      <c r="A406" s="284" t="s">
        <v>807</v>
      </c>
      <c r="B406" s="285" t="s">
        <v>240</v>
      </c>
      <c r="C406" s="286">
        <v>3101465.59</v>
      </c>
      <c r="D406" s="286">
        <v>1015296.87</v>
      </c>
      <c r="E406" s="286">
        <v>0</v>
      </c>
      <c r="F406" s="286">
        <v>4116762.46</v>
      </c>
      <c r="G406" s="286">
        <v>0</v>
      </c>
      <c r="H406" s="287">
        <v>4116762.46</v>
      </c>
      <c r="I406" s="238"/>
      <c r="J406" s="238"/>
    </row>
    <row r="407" spans="1:10">
      <c r="A407" s="243" t="s">
        <v>496</v>
      </c>
      <c r="B407" s="244" t="s">
        <v>497</v>
      </c>
      <c r="C407" s="288">
        <v>205100</v>
      </c>
      <c r="D407" s="288">
        <v>18953930.170000002</v>
      </c>
      <c r="E407" s="288">
        <v>752600</v>
      </c>
      <c r="F407" s="288">
        <v>18406430.170000002</v>
      </c>
      <c r="G407" s="288">
        <v>0</v>
      </c>
      <c r="H407" s="289">
        <v>18406430.170000002</v>
      </c>
      <c r="I407" s="238"/>
      <c r="J407" s="238"/>
    </row>
    <row r="408" spans="1:10" ht="25.5">
      <c r="A408" s="284" t="s">
        <v>808</v>
      </c>
      <c r="B408" s="285" t="s">
        <v>497</v>
      </c>
      <c r="C408" s="286">
        <v>205100</v>
      </c>
      <c r="D408" s="286">
        <v>18953930.170000002</v>
      </c>
      <c r="E408" s="286">
        <v>752600</v>
      </c>
      <c r="F408" s="286">
        <v>18406430.170000002</v>
      </c>
      <c r="G408" s="286">
        <v>0</v>
      </c>
      <c r="H408" s="287">
        <v>18406430.170000002</v>
      </c>
      <c r="I408" s="238"/>
      <c r="J408" s="238"/>
    </row>
    <row r="409" spans="1:10">
      <c r="A409" s="243" t="s">
        <v>498</v>
      </c>
      <c r="B409" s="244" t="s">
        <v>499</v>
      </c>
      <c r="C409" s="288">
        <v>36373500</v>
      </c>
      <c r="D409" s="288">
        <v>0</v>
      </c>
      <c r="E409" s="288">
        <v>0</v>
      </c>
      <c r="F409" s="288">
        <v>36373500</v>
      </c>
      <c r="G409" s="288">
        <v>0</v>
      </c>
      <c r="H409" s="289">
        <v>36373500</v>
      </c>
      <c r="I409" s="238"/>
      <c r="J409" s="238"/>
    </row>
    <row r="410" spans="1:10">
      <c r="A410" s="284" t="s">
        <v>809</v>
      </c>
      <c r="B410" s="285" t="s">
        <v>499</v>
      </c>
      <c r="C410" s="286">
        <v>36373500</v>
      </c>
      <c r="D410" s="286">
        <v>0</v>
      </c>
      <c r="E410" s="286">
        <v>0</v>
      </c>
      <c r="F410" s="286">
        <v>36373500</v>
      </c>
      <c r="G410" s="286">
        <v>0</v>
      </c>
      <c r="H410" s="287">
        <v>36373500</v>
      </c>
      <c r="I410" s="238"/>
      <c r="J410" s="238"/>
    </row>
    <row r="411" spans="1:10">
      <c r="A411" s="243" t="s">
        <v>543</v>
      </c>
      <c r="B411" s="244" t="s">
        <v>544</v>
      </c>
      <c r="C411" s="288">
        <v>49990</v>
      </c>
      <c r="D411" s="288">
        <v>0</v>
      </c>
      <c r="E411" s="288">
        <v>0</v>
      </c>
      <c r="F411" s="288">
        <v>49990</v>
      </c>
      <c r="G411" s="288">
        <v>0</v>
      </c>
      <c r="H411" s="289">
        <v>49990</v>
      </c>
      <c r="I411" s="238"/>
      <c r="J411" s="238"/>
    </row>
    <row r="412" spans="1:10">
      <c r="A412" s="284" t="s">
        <v>810</v>
      </c>
      <c r="B412" s="285" t="s">
        <v>544</v>
      </c>
      <c r="C412" s="286">
        <v>49990</v>
      </c>
      <c r="D412" s="286">
        <v>0</v>
      </c>
      <c r="E412" s="286">
        <v>0</v>
      </c>
      <c r="F412" s="286">
        <v>49990</v>
      </c>
      <c r="G412" s="286">
        <v>0</v>
      </c>
      <c r="H412" s="287">
        <v>49990</v>
      </c>
      <c r="I412" s="238"/>
      <c r="J412" s="238"/>
    </row>
    <row r="413" spans="1:10">
      <c r="A413" s="243" t="s">
        <v>500</v>
      </c>
      <c r="B413" s="244" t="s">
        <v>501</v>
      </c>
      <c r="C413" s="288">
        <v>1713924.54</v>
      </c>
      <c r="D413" s="288">
        <v>571308.18000000005</v>
      </c>
      <c r="E413" s="288">
        <v>0</v>
      </c>
      <c r="F413" s="288">
        <v>2285232.7200000002</v>
      </c>
      <c r="G413" s="288">
        <v>0</v>
      </c>
      <c r="H413" s="289">
        <v>2285232.7200000002</v>
      </c>
      <c r="I413" s="238"/>
      <c r="J413" s="238"/>
    </row>
    <row r="414" spans="1:10">
      <c r="A414" s="284" t="s">
        <v>811</v>
      </c>
      <c r="B414" s="285" t="s">
        <v>501</v>
      </c>
      <c r="C414" s="286">
        <v>1713924.54</v>
      </c>
      <c r="D414" s="286">
        <v>571308.18000000005</v>
      </c>
      <c r="E414" s="286">
        <v>0</v>
      </c>
      <c r="F414" s="286">
        <v>2285232.7200000002</v>
      </c>
      <c r="G414" s="286">
        <v>0</v>
      </c>
      <c r="H414" s="287">
        <v>2285232.7200000002</v>
      </c>
      <c r="I414" s="238"/>
      <c r="J414" s="238"/>
    </row>
    <row r="415" spans="1:10">
      <c r="A415" s="243" t="s">
        <v>502</v>
      </c>
      <c r="B415" s="244" t="s">
        <v>379</v>
      </c>
      <c r="C415" s="288">
        <v>22259586</v>
      </c>
      <c r="D415" s="288">
        <v>0</v>
      </c>
      <c r="E415" s="288">
        <v>0</v>
      </c>
      <c r="F415" s="288">
        <v>22259586</v>
      </c>
      <c r="G415" s="288">
        <v>0</v>
      </c>
      <c r="H415" s="289">
        <v>22259586</v>
      </c>
      <c r="I415" s="238"/>
      <c r="J415" s="238"/>
    </row>
    <row r="416" spans="1:10">
      <c r="A416" s="284" t="s">
        <v>812</v>
      </c>
      <c r="B416" s="285" t="s">
        <v>379</v>
      </c>
      <c r="C416" s="286">
        <v>22259586</v>
      </c>
      <c r="D416" s="286">
        <v>0</v>
      </c>
      <c r="E416" s="286">
        <v>0</v>
      </c>
      <c r="F416" s="286">
        <v>22259586</v>
      </c>
      <c r="G416" s="286">
        <v>0</v>
      </c>
      <c r="H416" s="287">
        <v>22259586</v>
      </c>
      <c r="I416" s="238"/>
      <c r="J416" s="238"/>
    </row>
    <row r="417" spans="1:10">
      <c r="A417" s="243" t="s">
        <v>503</v>
      </c>
      <c r="B417" s="244" t="s">
        <v>328</v>
      </c>
      <c r="C417" s="288">
        <v>2514969476.9200001</v>
      </c>
      <c r="D417" s="288">
        <v>656639619.5</v>
      </c>
      <c r="E417" s="288">
        <v>0</v>
      </c>
      <c r="F417" s="288">
        <v>3171609096.4200001</v>
      </c>
      <c r="G417" s="288">
        <v>0</v>
      </c>
      <c r="H417" s="289">
        <v>3171609096.4200001</v>
      </c>
      <c r="I417" s="238"/>
      <c r="J417" s="238"/>
    </row>
    <row r="418" spans="1:10">
      <c r="A418" s="284" t="s">
        <v>813</v>
      </c>
      <c r="B418" s="285" t="s">
        <v>328</v>
      </c>
      <c r="C418" s="286">
        <v>2514969476.9200001</v>
      </c>
      <c r="D418" s="286">
        <v>656639619.5</v>
      </c>
      <c r="E418" s="286">
        <v>0</v>
      </c>
      <c r="F418" s="286">
        <v>3171609096.4200001</v>
      </c>
      <c r="G418" s="286">
        <v>0</v>
      </c>
      <c r="H418" s="287">
        <v>3171609096.4200001</v>
      </c>
      <c r="I418" s="238"/>
      <c r="J418" s="238"/>
    </row>
    <row r="419" spans="1:10">
      <c r="A419" s="243" t="s">
        <v>504</v>
      </c>
      <c r="B419" s="244" t="s">
        <v>330</v>
      </c>
      <c r="C419" s="288">
        <v>370045444.39999998</v>
      </c>
      <c r="D419" s="288">
        <v>79937334.959999993</v>
      </c>
      <c r="E419" s="288">
        <v>2321809</v>
      </c>
      <c r="F419" s="288">
        <v>447660970.36000001</v>
      </c>
      <c r="G419" s="288">
        <v>0</v>
      </c>
      <c r="H419" s="289">
        <v>447660970.36000001</v>
      </c>
      <c r="I419" s="238"/>
      <c r="J419" s="238"/>
    </row>
    <row r="420" spans="1:10">
      <c r="A420" s="284" t="s">
        <v>814</v>
      </c>
      <c r="B420" s="285" t="s">
        <v>330</v>
      </c>
      <c r="C420" s="286">
        <v>370045444.39999998</v>
      </c>
      <c r="D420" s="286">
        <v>79937334.959999993</v>
      </c>
      <c r="E420" s="286">
        <v>2321809</v>
      </c>
      <c r="F420" s="286">
        <v>447660970.36000001</v>
      </c>
      <c r="G420" s="286">
        <v>0</v>
      </c>
      <c r="H420" s="287">
        <v>447660970.36000001</v>
      </c>
      <c r="I420" s="238"/>
      <c r="J420" s="238"/>
    </row>
    <row r="421" spans="1:10" ht="25.5">
      <c r="A421" s="243" t="s">
        <v>551</v>
      </c>
      <c r="B421" s="244" t="s">
        <v>552</v>
      </c>
      <c r="C421" s="288">
        <v>0</v>
      </c>
      <c r="D421" s="288">
        <v>445060</v>
      </c>
      <c r="E421" s="288">
        <v>222530</v>
      </c>
      <c r="F421" s="288">
        <v>222530</v>
      </c>
      <c r="G421" s="288">
        <v>0</v>
      </c>
      <c r="H421" s="289">
        <v>222530</v>
      </c>
      <c r="I421" s="238"/>
      <c r="J421" s="238"/>
    </row>
    <row r="422" spans="1:10" ht="25.5">
      <c r="A422" s="284" t="s">
        <v>815</v>
      </c>
      <c r="B422" s="285" t="s">
        <v>552</v>
      </c>
      <c r="C422" s="286">
        <v>0</v>
      </c>
      <c r="D422" s="286">
        <v>445060</v>
      </c>
      <c r="E422" s="286">
        <v>222530</v>
      </c>
      <c r="F422" s="286">
        <v>222530</v>
      </c>
      <c r="G422" s="286">
        <v>0</v>
      </c>
      <c r="H422" s="287">
        <v>222530</v>
      </c>
      <c r="I422" s="238"/>
      <c r="J422" s="238"/>
    </row>
    <row r="423" spans="1:10">
      <c r="A423" s="247" t="s">
        <v>186</v>
      </c>
      <c r="B423" s="248" t="s">
        <v>187</v>
      </c>
      <c r="C423" s="290">
        <v>0</v>
      </c>
      <c r="D423" s="290">
        <v>45891000</v>
      </c>
      <c r="E423" s="290">
        <v>0</v>
      </c>
      <c r="F423" s="290">
        <v>45891000</v>
      </c>
      <c r="G423" s="290">
        <v>0</v>
      </c>
      <c r="H423" s="291">
        <v>45891000</v>
      </c>
      <c r="I423" s="238"/>
      <c r="J423" s="238"/>
    </row>
    <row r="424" spans="1:10">
      <c r="A424" s="243" t="s">
        <v>545</v>
      </c>
      <c r="B424" s="244" t="s">
        <v>349</v>
      </c>
      <c r="C424" s="288">
        <v>0</v>
      </c>
      <c r="D424" s="288">
        <v>45623000</v>
      </c>
      <c r="E424" s="288">
        <v>0</v>
      </c>
      <c r="F424" s="288">
        <v>45623000</v>
      </c>
      <c r="G424" s="288">
        <v>0</v>
      </c>
      <c r="H424" s="289">
        <v>45623000</v>
      </c>
      <c r="I424" s="238"/>
      <c r="J424" s="238"/>
    </row>
    <row r="425" spans="1:10">
      <c r="A425" s="284" t="s">
        <v>816</v>
      </c>
      <c r="B425" s="285" t="s">
        <v>349</v>
      </c>
      <c r="C425" s="286">
        <v>0</v>
      </c>
      <c r="D425" s="286">
        <v>45623000</v>
      </c>
      <c r="E425" s="286">
        <v>0</v>
      </c>
      <c r="F425" s="286">
        <v>45623000</v>
      </c>
      <c r="G425" s="286">
        <v>0</v>
      </c>
      <c r="H425" s="287">
        <v>45623000</v>
      </c>
      <c r="I425" s="238"/>
      <c r="J425" s="238"/>
    </row>
    <row r="426" spans="1:10">
      <c r="A426" s="243" t="s">
        <v>546</v>
      </c>
      <c r="B426" s="244" t="s">
        <v>353</v>
      </c>
      <c r="C426" s="288">
        <v>0</v>
      </c>
      <c r="D426" s="288">
        <v>268000</v>
      </c>
      <c r="E426" s="288">
        <v>0</v>
      </c>
      <c r="F426" s="288">
        <v>268000</v>
      </c>
      <c r="G426" s="288">
        <v>0</v>
      </c>
      <c r="H426" s="289">
        <v>268000</v>
      </c>
      <c r="I426" s="238"/>
      <c r="J426" s="238"/>
    </row>
    <row r="427" spans="1:10">
      <c r="A427" s="284" t="s">
        <v>817</v>
      </c>
      <c r="B427" s="285" t="s">
        <v>353</v>
      </c>
      <c r="C427" s="286">
        <v>0</v>
      </c>
      <c r="D427" s="286">
        <v>268000</v>
      </c>
      <c r="E427" s="286">
        <v>0</v>
      </c>
      <c r="F427" s="286">
        <v>268000</v>
      </c>
      <c r="G427" s="286">
        <v>0</v>
      </c>
      <c r="H427" s="287">
        <v>268000</v>
      </c>
      <c r="I427" s="238"/>
      <c r="J427" s="238"/>
    </row>
    <row r="428" spans="1:10" ht="25.5">
      <c r="A428" s="245" t="s">
        <v>188</v>
      </c>
      <c r="B428" s="246" t="s">
        <v>189</v>
      </c>
      <c r="C428" s="292">
        <v>6139301827.5900002</v>
      </c>
      <c r="D428" s="292">
        <v>121145091.18000001</v>
      </c>
      <c r="E428" s="292">
        <v>0</v>
      </c>
      <c r="F428" s="292">
        <v>6260446918.7700005</v>
      </c>
      <c r="G428" s="292">
        <v>0</v>
      </c>
      <c r="H428" s="293">
        <v>6260446918.7700005</v>
      </c>
      <c r="I428" s="238"/>
      <c r="J428" s="238"/>
    </row>
    <row r="429" spans="1:10">
      <c r="A429" s="247" t="s">
        <v>191</v>
      </c>
      <c r="B429" s="248" t="s">
        <v>192</v>
      </c>
      <c r="C429" s="290">
        <v>147216294.41999999</v>
      </c>
      <c r="D429" s="290">
        <v>28966033</v>
      </c>
      <c r="E429" s="290">
        <v>0</v>
      </c>
      <c r="F429" s="290">
        <v>176182327.41999999</v>
      </c>
      <c r="G429" s="290">
        <v>0</v>
      </c>
      <c r="H429" s="291">
        <v>176182327.41999999</v>
      </c>
      <c r="I429" s="238"/>
      <c r="J429" s="238"/>
    </row>
    <row r="430" spans="1:10">
      <c r="A430" s="243" t="s">
        <v>505</v>
      </c>
      <c r="B430" s="244" t="s">
        <v>244</v>
      </c>
      <c r="C430" s="288">
        <v>38593747.399999999</v>
      </c>
      <c r="D430" s="288">
        <v>7718750</v>
      </c>
      <c r="E430" s="288">
        <v>0</v>
      </c>
      <c r="F430" s="288">
        <v>46312497.399999999</v>
      </c>
      <c r="G430" s="288">
        <v>0</v>
      </c>
      <c r="H430" s="289">
        <v>46312497.399999999</v>
      </c>
      <c r="I430" s="238"/>
      <c r="J430" s="238"/>
    </row>
    <row r="431" spans="1:10">
      <c r="A431" s="284" t="s">
        <v>818</v>
      </c>
      <c r="B431" s="285" t="s">
        <v>258</v>
      </c>
      <c r="C431" s="286">
        <v>35807289.049999997</v>
      </c>
      <c r="D431" s="286">
        <v>7161458</v>
      </c>
      <c r="E431" s="286">
        <v>0</v>
      </c>
      <c r="F431" s="286">
        <v>42968747.049999997</v>
      </c>
      <c r="G431" s="286">
        <v>0</v>
      </c>
      <c r="H431" s="287">
        <v>42968747.049999997</v>
      </c>
      <c r="I431" s="238"/>
      <c r="J431" s="238"/>
    </row>
    <row r="432" spans="1:10">
      <c r="A432" s="284" t="s">
        <v>819</v>
      </c>
      <c r="B432" s="285" t="s">
        <v>260</v>
      </c>
      <c r="C432" s="286">
        <v>2421875</v>
      </c>
      <c r="D432" s="286">
        <v>484375</v>
      </c>
      <c r="E432" s="286">
        <v>0</v>
      </c>
      <c r="F432" s="286">
        <v>2906250</v>
      </c>
      <c r="G432" s="286">
        <v>0</v>
      </c>
      <c r="H432" s="287">
        <v>2906250</v>
      </c>
      <c r="I432" s="238"/>
      <c r="J432" s="238"/>
    </row>
    <row r="433" spans="1:10">
      <c r="A433" s="284" t="s">
        <v>820</v>
      </c>
      <c r="B433" s="285" t="s">
        <v>262</v>
      </c>
      <c r="C433" s="286">
        <v>364583.35</v>
      </c>
      <c r="D433" s="286">
        <v>72917</v>
      </c>
      <c r="E433" s="286">
        <v>0</v>
      </c>
      <c r="F433" s="286">
        <v>437500.35</v>
      </c>
      <c r="G433" s="286">
        <v>0</v>
      </c>
      <c r="H433" s="287">
        <v>437500.35</v>
      </c>
      <c r="I433" s="238"/>
      <c r="J433" s="238"/>
    </row>
    <row r="434" spans="1:10">
      <c r="A434" s="243" t="s">
        <v>506</v>
      </c>
      <c r="B434" s="244" t="s">
        <v>246</v>
      </c>
      <c r="C434" s="288">
        <v>20439937.59</v>
      </c>
      <c r="D434" s="288">
        <v>3871408</v>
      </c>
      <c r="E434" s="288">
        <v>0</v>
      </c>
      <c r="F434" s="288">
        <v>24311345.59</v>
      </c>
      <c r="G434" s="288">
        <v>0</v>
      </c>
      <c r="H434" s="289">
        <v>24311345.59</v>
      </c>
      <c r="I434" s="238"/>
      <c r="J434" s="238"/>
    </row>
    <row r="435" spans="1:10">
      <c r="A435" s="284" t="s">
        <v>821</v>
      </c>
      <c r="B435" s="285" t="s">
        <v>247</v>
      </c>
      <c r="C435" s="286">
        <v>13348593.43</v>
      </c>
      <c r="D435" s="286">
        <v>2583087</v>
      </c>
      <c r="E435" s="286">
        <v>0</v>
      </c>
      <c r="F435" s="286">
        <v>15931680.43</v>
      </c>
      <c r="G435" s="286">
        <v>0</v>
      </c>
      <c r="H435" s="287">
        <v>15931680.43</v>
      </c>
      <c r="I435" s="238"/>
      <c r="J435" s="238"/>
    </row>
    <row r="436" spans="1:10">
      <c r="A436" s="284" t="s">
        <v>822</v>
      </c>
      <c r="B436" s="285" t="s">
        <v>248</v>
      </c>
      <c r="C436" s="286">
        <v>7091344.1600000001</v>
      </c>
      <c r="D436" s="286">
        <v>1288321</v>
      </c>
      <c r="E436" s="286">
        <v>0</v>
      </c>
      <c r="F436" s="286">
        <v>8379665.1600000001</v>
      </c>
      <c r="G436" s="286">
        <v>0</v>
      </c>
      <c r="H436" s="287">
        <v>8379665.1600000001</v>
      </c>
      <c r="I436" s="238"/>
      <c r="J436" s="238"/>
    </row>
    <row r="437" spans="1:10">
      <c r="A437" s="243" t="s">
        <v>507</v>
      </c>
      <c r="B437" s="244" t="s">
        <v>250</v>
      </c>
      <c r="C437" s="288">
        <v>78095777.230000004</v>
      </c>
      <c r="D437" s="288">
        <v>15358509</v>
      </c>
      <c r="E437" s="288">
        <v>0</v>
      </c>
      <c r="F437" s="288">
        <v>93454286.230000004</v>
      </c>
      <c r="G437" s="288">
        <v>0</v>
      </c>
      <c r="H437" s="289">
        <v>93454286.230000004</v>
      </c>
      <c r="I437" s="238"/>
      <c r="J437" s="238"/>
    </row>
    <row r="438" spans="1:10">
      <c r="A438" s="284" t="s">
        <v>823</v>
      </c>
      <c r="B438" s="285" t="s">
        <v>251</v>
      </c>
      <c r="C438" s="286">
        <v>30783325.399999999</v>
      </c>
      <c r="D438" s="286">
        <v>3530396</v>
      </c>
      <c r="E438" s="286">
        <v>0</v>
      </c>
      <c r="F438" s="286">
        <v>34313721.399999999</v>
      </c>
      <c r="G438" s="286">
        <v>0</v>
      </c>
      <c r="H438" s="287">
        <v>34313721.399999999</v>
      </c>
      <c r="I438" s="238"/>
      <c r="J438" s="238"/>
    </row>
    <row r="439" spans="1:10">
      <c r="A439" s="284" t="s">
        <v>824</v>
      </c>
      <c r="B439" s="285" t="s">
        <v>252</v>
      </c>
      <c r="C439" s="286">
        <v>47312451.829999998</v>
      </c>
      <c r="D439" s="286">
        <v>11828113</v>
      </c>
      <c r="E439" s="286">
        <v>0</v>
      </c>
      <c r="F439" s="286">
        <v>59140564.829999998</v>
      </c>
      <c r="G439" s="286">
        <v>0</v>
      </c>
      <c r="H439" s="287">
        <v>59140564.829999998</v>
      </c>
      <c r="I439" s="238"/>
      <c r="J439" s="238"/>
    </row>
    <row r="440" spans="1:10">
      <c r="A440" s="243" t="s">
        <v>508</v>
      </c>
      <c r="B440" s="244" t="s">
        <v>273</v>
      </c>
      <c r="C440" s="288">
        <v>10086832.199999999</v>
      </c>
      <c r="D440" s="288">
        <v>2017366</v>
      </c>
      <c r="E440" s="288">
        <v>0</v>
      </c>
      <c r="F440" s="288">
        <v>12104198.199999999</v>
      </c>
      <c r="G440" s="288">
        <v>0</v>
      </c>
      <c r="H440" s="289">
        <v>12104198.199999999</v>
      </c>
      <c r="I440" s="238"/>
      <c r="J440" s="238"/>
    </row>
    <row r="441" spans="1:10">
      <c r="A441" s="284" t="s">
        <v>825</v>
      </c>
      <c r="B441" s="285" t="s">
        <v>268</v>
      </c>
      <c r="C441" s="286">
        <v>10086832.199999999</v>
      </c>
      <c r="D441" s="286">
        <v>2017366</v>
      </c>
      <c r="E441" s="286">
        <v>0</v>
      </c>
      <c r="F441" s="286">
        <v>12104198.199999999</v>
      </c>
      <c r="G441" s="286">
        <v>0</v>
      </c>
      <c r="H441" s="287">
        <v>12104198.199999999</v>
      </c>
      <c r="I441" s="238"/>
      <c r="J441" s="238"/>
    </row>
    <row r="442" spans="1:10">
      <c r="A442" s="247" t="s">
        <v>193</v>
      </c>
      <c r="B442" s="248" t="s">
        <v>194</v>
      </c>
      <c r="C442" s="290">
        <v>5598292.1699999999</v>
      </c>
      <c r="D442" s="290">
        <v>0.18</v>
      </c>
      <c r="E442" s="290">
        <v>0</v>
      </c>
      <c r="F442" s="290">
        <v>5598292.3499999996</v>
      </c>
      <c r="G442" s="290">
        <v>0</v>
      </c>
      <c r="H442" s="291">
        <v>5598292.3499999996</v>
      </c>
      <c r="I442" s="238"/>
      <c r="J442" s="238"/>
    </row>
    <row r="443" spans="1:10">
      <c r="A443" s="243" t="s">
        <v>509</v>
      </c>
      <c r="B443" s="244" t="s">
        <v>294</v>
      </c>
      <c r="C443" s="288">
        <v>5598292.1699999999</v>
      </c>
      <c r="D443" s="288">
        <v>0.18</v>
      </c>
      <c r="E443" s="288">
        <v>0</v>
      </c>
      <c r="F443" s="288">
        <v>5598292.3499999996</v>
      </c>
      <c r="G443" s="288">
        <v>0</v>
      </c>
      <c r="H443" s="289">
        <v>5598292.3499999996</v>
      </c>
      <c r="I443" s="238"/>
      <c r="J443" s="238"/>
    </row>
    <row r="444" spans="1:10">
      <c r="A444" s="284" t="s">
        <v>826</v>
      </c>
      <c r="B444" s="285" t="s">
        <v>294</v>
      </c>
      <c r="C444" s="286">
        <v>5598292.1699999999</v>
      </c>
      <c r="D444" s="286">
        <v>0.18</v>
      </c>
      <c r="E444" s="286">
        <v>0</v>
      </c>
      <c r="F444" s="286">
        <v>5598292.3499999996</v>
      </c>
      <c r="G444" s="286">
        <v>0</v>
      </c>
      <c r="H444" s="287">
        <v>5598292.3499999996</v>
      </c>
      <c r="I444" s="238"/>
      <c r="J444" s="238"/>
    </row>
    <row r="445" spans="1:10">
      <c r="A445" s="247" t="s">
        <v>195</v>
      </c>
      <c r="B445" s="248" t="s">
        <v>196</v>
      </c>
      <c r="C445" s="290">
        <v>5986487241</v>
      </c>
      <c r="D445" s="290">
        <v>92179058</v>
      </c>
      <c r="E445" s="290">
        <v>0</v>
      </c>
      <c r="F445" s="290">
        <v>6078666299</v>
      </c>
      <c r="G445" s="290">
        <v>0</v>
      </c>
      <c r="H445" s="291">
        <v>6078666299</v>
      </c>
      <c r="I445" s="238"/>
      <c r="J445" s="238"/>
    </row>
    <row r="446" spans="1:10">
      <c r="A446" s="243" t="s">
        <v>510</v>
      </c>
      <c r="B446" s="244" t="s">
        <v>419</v>
      </c>
      <c r="C446" s="288">
        <v>5986487241</v>
      </c>
      <c r="D446" s="288">
        <v>92179058</v>
      </c>
      <c r="E446" s="288">
        <v>0</v>
      </c>
      <c r="F446" s="288">
        <v>6078666299</v>
      </c>
      <c r="G446" s="288">
        <v>0</v>
      </c>
      <c r="H446" s="289">
        <v>6078666299</v>
      </c>
      <c r="I446" s="238"/>
      <c r="J446" s="238"/>
    </row>
    <row r="447" spans="1:10">
      <c r="A447" s="284" t="s">
        <v>827</v>
      </c>
      <c r="B447" s="285" t="s">
        <v>419</v>
      </c>
      <c r="C447" s="286">
        <v>5986487241</v>
      </c>
      <c r="D447" s="286">
        <v>92179058</v>
      </c>
      <c r="E447" s="286">
        <v>0</v>
      </c>
      <c r="F447" s="286">
        <v>6078666299</v>
      </c>
      <c r="G447" s="286">
        <v>0</v>
      </c>
      <c r="H447" s="287">
        <v>6078666299</v>
      </c>
      <c r="I447" s="238"/>
      <c r="J447" s="238"/>
    </row>
    <row r="448" spans="1:10">
      <c r="A448" s="245" t="s">
        <v>197</v>
      </c>
      <c r="B448" s="246" t="s">
        <v>199</v>
      </c>
      <c r="C448" s="292">
        <v>11498379.02</v>
      </c>
      <c r="D448" s="292">
        <v>0</v>
      </c>
      <c r="E448" s="292">
        <v>0</v>
      </c>
      <c r="F448" s="292">
        <v>11498379.02</v>
      </c>
      <c r="G448" s="292">
        <v>0</v>
      </c>
      <c r="H448" s="293">
        <v>11498379.02</v>
      </c>
      <c r="I448" s="238"/>
      <c r="J448" s="238"/>
    </row>
    <row r="449" spans="1:10">
      <c r="A449" s="247" t="s">
        <v>200</v>
      </c>
      <c r="B449" s="248" t="s">
        <v>201</v>
      </c>
      <c r="C449" s="290">
        <v>578.02</v>
      </c>
      <c r="D449" s="290">
        <v>0</v>
      </c>
      <c r="E449" s="290">
        <v>0</v>
      </c>
      <c r="F449" s="290">
        <v>578.02</v>
      </c>
      <c r="G449" s="290">
        <v>0</v>
      </c>
      <c r="H449" s="291">
        <v>578.02</v>
      </c>
      <c r="I449" s="238"/>
      <c r="J449" s="238"/>
    </row>
    <row r="450" spans="1:10">
      <c r="A450" s="243" t="s">
        <v>511</v>
      </c>
      <c r="B450" s="244" t="s">
        <v>512</v>
      </c>
      <c r="C450" s="288">
        <v>578.02</v>
      </c>
      <c r="D450" s="288">
        <v>0</v>
      </c>
      <c r="E450" s="288">
        <v>0</v>
      </c>
      <c r="F450" s="288">
        <v>578.02</v>
      </c>
      <c r="G450" s="288">
        <v>0</v>
      </c>
      <c r="H450" s="289">
        <v>578.02</v>
      </c>
      <c r="I450" s="238"/>
      <c r="J450" s="238"/>
    </row>
    <row r="451" spans="1:10">
      <c r="A451" s="284" t="s">
        <v>828</v>
      </c>
      <c r="B451" s="285" t="s">
        <v>773</v>
      </c>
      <c r="C451" s="286">
        <v>578.02</v>
      </c>
      <c r="D451" s="286">
        <v>0</v>
      </c>
      <c r="E451" s="286">
        <v>0</v>
      </c>
      <c r="F451" s="286">
        <v>578.02</v>
      </c>
      <c r="G451" s="286">
        <v>0</v>
      </c>
      <c r="H451" s="287">
        <v>578.02</v>
      </c>
      <c r="I451" s="238"/>
      <c r="J451" s="238"/>
    </row>
    <row r="452" spans="1:10">
      <c r="A452" s="247" t="s">
        <v>202</v>
      </c>
      <c r="B452" s="248" t="s">
        <v>513</v>
      </c>
      <c r="C452" s="290">
        <v>11497801</v>
      </c>
      <c r="D452" s="290">
        <v>0</v>
      </c>
      <c r="E452" s="290">
        <v>0</v>
      </c>
      <c r="F452" s="290">
        <v>11497801</v>
      </c>
      <c r="G452" s="290">
        <v>0</v>
      </c>
      <c r="H452" s="291">
        <v>11497801</v>
      </c>
      <c r="I452" s="238"/>
      <c r="J452" s="238"/>
    </row>
    <row r="453" spans="1:10">
      <c r="A453" s="243" t="s">
        <v>514</v>
      </c>
      <c r="B453" s="244" t="s">
        <v>235</v>
      </c>
      <c r="C453" s="288">
        <v>11497801</v>
      </c>
      <c r="D453" s="288">
        <v>0</v>
      </c>
      <c r="E453" s="288">
        <v>0</v>
      </c>
      <c r="F453" s="288">
        <v>11497801</v>
      </c>
      <c r="G453" s="288">
        <v>0</v>
      </c>
      <c r="H453" s="289">
        <v>11497801</v>
      </c>
      <c r="I453" s="238"/>
      <c r="J453" s="238"/>
    </row>
    <row r="454" spans="1:10">
      <c r="A454" s="284" t="s">
        <v>829</v>
      </c>
      <c r="B454" s="285" t="s">
        <v>235</v>
      </c>
      <c r="C454" s="286">
        <v>11497801</v>
      </c>
      <c r="D454" s="286">
        <v>0</v>
      </c>
      <c r="E454" s="286">
        <v>0</v>
      </c>
      <c r="F454" s="286">
        <v>11497801</v>
      </c>
      <c r="G454" s="286">
        <v>0</v>
      </c>
      <c r="H454" s="287">
        <v>11497801</v>
      </c>
      <c r="I454" s="238"/>
      <c r="J454" s="238"/>
    </row>
    <row r="455" spans="1:10">
      <c r="A455" s="295" t="s">
        <v>105</v>
      </c>
      <c r="B455" s="296" t="s">
        <v>106</v>
      </c>
      <c r="C455" s="297">
        <v>0</v>
      </c>
      <c r="D455" s="297">
        <v>342446855</v>
      </c>
      <c r="E455" s="297">
        <v>342446855</v>
      </c>
      <c r="F455" s="297">
        <v>0</v>
      </c>
      <c r="G455" s="297">
        <v>0</v>
      </c>
      <c r="H455" s="298">
        <v>0</v>
      </c>
      <c r="I455" s="238"/>
      <c r="J455" s="238"/>
    </row>
    <row r="456" spans="1:10">
      <c r="A456" s="245" t="s">
        <v>109</v>
      </c>
      <c r="B456" s="246" t="s">
        <v>110</v>
      </c>
      <c r="C456" s="292">
        <v>347088385</v>
      </c>
      <c r="D456" s="292">
        <v>0</v>
      </c>
      <c r="E456" s="292">
        <v>0</v>
      </c>
      <c r="F456" s="292">
        <v>347088385</v>
      </c>
      <c r="G456" s="292">
        <v>0</v>
      </c>
      <c r="H456" s="293">
        <v>347088385</v>
      </c>
      <c r="I456" s="238"/>
      <c r="J456" s="238"/>
    </row>
    <row r="457" spans="1:10">
      <c r="A457" s="247" t="s">
        <v>113</v>
      </c>
      <c r="B457" s="248" t="s">
        <v>114</v>
      </c>
      <c r="C457" s="290">
        <v>347088385</v>
      </c>
      <c r="D457" s="290">
        <v>0</v>
      </c>
      <c r="E457" s="290">
        <v>0</v>
      </c>
      <c r="F457" s="290">
        <v>347088385</v>
      </c>
      <c r="G457" s="290">
        <v>0</v>
      </c>
      <c r="H457" s="291">
        <v>347088385</v>
      </c>
      <c r="I457" s="238"/>
      <c r="J457" s="238"/>
    </row>
    <row r="458" spans="1:10">
      <c r="A458" s="243" t="s">
        <v>515</v>
      </c>
      <c r="B458" s="244" t="s">
        <v>516</v>
      </c>
      <c r="C458" s="288">
        <v>347088385</v>
      </c>
      <c r="D458" s="288">
        <v>0</v>
      </c>
      <c r="E458" s="288">
        <v>0</v>
      </c>
      <c r="F458" s="288">
        <v>347088385</v>
      </c>
      <c r="G458" s="288">
        <v>0</v>
      </c>
      <c r="H458" s="289">
        <v>347088385</v>
      </c>
      <c r="I458" s="238"/>
      <c r="J458" s="238"/>
    </row>
    <row r="459" spans="1:10">
      <c r="A459" s="284" t="s">
        <v>830</v>
      </c>
      <c r="B459" s="285" t="s">
        <v>516</v>
      </c>
      <c r="C459" s="286">
        <v>347088385</v>
      </c>
      <c r="D459" s="286">
        <v>0</v>
      </c>
      <c r="E459" s="286">
        <v>0</v>
      </c>
      <c r="F459" s="286">
        <v>347088385</v>
      </c>
      <c r="G459" s="286">
        <v>0</v>
      </c>
      <c r="H459" s="287">
        <v>347088385</v>
      </c>
      <c r="I459" s="238"/>
      <c r="J459" s="238"/>
    </row>
    <row r="460" spans="1:10">
      <c r="A460" s="243" t="s">
        <v>517</v>
      </c>
      <c r="B460" s="244" t="s">
        <v>518</v>
      </c>
      <c r="C460" s="288">
        <v>0</v>
      </c>
      <c r="D460" s="288">
        <v>0</v>
      </c>
      <c r="E460" s="288">
        <v>0</v>
      </c>
      <c r="F460" s="288">
        <v>0</v>
      </c>
      <c r="G460" s="288">
        <v>0</v>
      </c>
      <c r="H460" s="289">
        <v>0</v>
      </c>
      <c r="I460" s="238"/>
      <c r="J460" s="238"/>
    </row>
    <row r="461" spans="1:10">
      <c r="A461" s="284" t="s">
        <v>831</v>
      </c>
      <c r="B461" s="285" t="s">
        <v>518</v>
      </c>
      <c r="C461" s="286">
        <v>0</v>
      </c>
      <c r="D461" s="286">
        <v>0</v>
      </c>
      <c r="E461" s="286">
        <v>0</v>
      </c>
      <c r="F461" s="286">
        <v>0</v>
      </c>
      <c r="G461" s="286">
        <v>0</v>
      </c>
      <c r="H461" s="287">
        <v>0</v>
      </c>
      <c r="I461" s="238"/>
      <c r="J461" s="238"/>
    </row>
    <row r="462" spans="1:10">
      <c r="A462" s="245" t="s">
        <v>117</v>
      </c>
      <c r="B462" s="246" t="s">
        <v>118</v>
      </c>
      <c r="C462" s="292">
        <v>915370327.89999998</v>
      </c>
      <c r="D462" s="292">
        <v>3055190</v>
      </c>
      <c r="E462" s="292">
        <v>339391665</v>
      </c>
      <c r="F462" s="292">
        <v>579033852.89999998</v>
      </c>
      <c r="G462" s="292">
        <v>0</v>
      </c>
      <c r="H462" s="293">
        <v>579033852.89999998</v>
      </c>
      <c r="I462" s="238"/>
      <c r="J462" s="238"/>
    </row>
    <row r="463" spans="1:10">
      <c r="A463" s="247" t="s">
        <v>121</v>
      </c>
      <c r="B463" s="248" t="s">
        <v>122</v>
      </c>
      <c r="C463" s="290">
        <v>35025440</v>
      </c>
      <c r="D463" s="290">
        <v>0</v>
      </c>
      <c r="E463" s="290">
        <v>0</v>
      </c>
      <c r="F463" s="290">
        <v>35025440</v>
      </c>
      <c r="G463" s="290">
        <v>0</v>
      </c>
      <c r="H463" s="291">
        <v>35025440</v>
      </c>
      <c r="I463" s="238"/>
      <c r="J463" s="238"/>
    </row>
    <row r="464" spans="1:10">
      <c r="A464" s="243" t="s">
        <v>519</v>
      </c>
      <c r="B464" s="244" t="s">
        <v>435</v>
      </c>
      <c r="C464" s="288">
        <v>35025440</v>
      </c>
      <c r="D464" s="288">
        <v>0</v>
      </c>
      <c r="E464" s="288">
        <v>0</v>
      </c>
      <c r="F464" s="288">
        <v>35025440</v>
      </c>
      <c r="G464" s="288">
        <v>0</v>
      </c>
      <c r="H464" s="289">
        <v>35025440</v>
      </c>
      <c r="I464" s="238"/>
      <c r="J464" s="238"/>
    </row>
    <row r="465" spans="1:10">
      <c r="A465" s="284" t="s">
        <v>832</v>
      </c>
      <c r="B465" s="285" t="s">
        <v>435</v>
      </c>
      <c r="C465" s="286">
        <v>35025440</v>
      </c>
      <c r="D465" s="286">
        <v>0</v>
      </c>
      <c r="E465" s="286">
        <v>0</v>
      </c>
      <c r="F465" s="286">
        <v>35025440</v>
      </c>
      <c r="G465" s="286">
        <v>0</v>
      </c>
      <c r="H465" s="287">
        <v>35025440</v>
      </c>
      <c r="I465" s="238"/>
      <c r="J465" s="238"/>
    </row>
    <row r="466" spans="1:10">
      <c r="A466" s="247" t="s">
        <v>125</v>
      </c>
      <c r="B466" s="248" t="s">
        <v>126</v>
      </c>
      <c r="C466" s="290">
        <v>880344887.89999998</v>
      </c>
      <c r="D466" s="290">
        <v>3055190</v>
      </c>
      <c r="E466" s="290">
        <v>339391665</v>
      </c>
      <c r="F466" s="290">
        <v>544008412.89999998</v>
      </c>
      <c r="G466" s="290">
        <v>0</v>
      </c>
      <c r="H466" s="291">
        <v>544008412.89999998</v>
      </c>
      <c r="I466" s="238"/>
      <c r="J466" s="238"/>
    </row>
    <row r="467" spans="1:10">
      <c r="A467" s="243" t="s">
        <v>520</v>
      </c>
      <c r="B467" s="244" t="s">
        <v>521</v>
      </c>
      <c r="C467" s="288">
        <v>880344887.89999998</v>
      </c>
      <c r="D467" s="288">
        <v>3055190</v>
      </c>
      <c r="E467" s="288">
        <v>339391665</v>
      </c>
      <c r="F467" s="288">
        <v>544008412.89999998</v>
      </c>
      <c r="G467" s="288">
        <v>0</v>
      </c>
      <c r="H467" s="289">
        <v>544008412.89999998</v>
      </c>
      <c r="I467" s="238"/>
      <c r="J467" s="238"/>
    </row>
    <row r="468" spans="1:10">
      <c r="A468" s="284" t="s">
        <v>833</v>
      </c>
      <c r="B468" s="285" t="s">
        <v>521</v>
      </c>
      <c r="C468" s="286">
        <v>880344887.89999998</v>
      </c>
      <c r="D468" s="286">
        <v>3055190</v>
      </c>
      <c r="E468" s="286">
        <v>339391665</v>
      </c>
      <c r="F468" s="286">
        <v>544008412.89999998</v>
      </c>
      <c r="G468" s="286">
        <v>0</v>
      </c>
      <c r="H468" s="287">
        <v>544008412.89999998</v>
      </c>
      <c r="I468" s="238"/>
      <c r="J468" s="238"/>
    </row>
    <row r="469" spans="1:10">
      <c r="A469" s="245" t="s">
        <v>129</v>
      </c>
      <c r="B469" s="246" t="s">
        <v>130</v>
      </c>
      <c r="C469" s="292">
        <v>-1262458712.9000001</v>
      </c>
      <c r="D469" s="292">
        <v>339391665</v>
      </c>
      <c r="E469" s="292">
        <v>3055190</v>
      </c>
      <c r="F469" s="292">
        <v>-926122237.89999998</v>
      </c>
      <c r="G469" s="292">
        <v>0</v>
      </c>
      <c r="H469" s="293">
        <v>-926122237.89999998</v>
      </c>
      <c r="I469" s="238"/>
      <c r="J469" s="238"/>
    </row>
    <row r="470" spans="1:10">
      <c r="A470" s="247" t="s">
        <v>133</v>
      </c>
      <c r="B470" s="248" t="s">
        <v>522</v>
      </c>
      <c r="C470" s="290">
        <v>-347088385</v>
      </c>
      <c r="D470" s="290">
        <v>0</v>
      </c>
      <c r="E470" s="290">
        <v>0</v>
      </c>
      <c r="F470" s="290">
        <v>-347088385</v>
      </c>
      <c r="G470" s="290">
        <v>0</v>
      </c>
      <c r="H470" s="291">
        <v>-347088385</v>
      </c>
      <c r="I470" s="238"/>
      <c r="J470" s="238"/>
    </row>
    <row r="471" spans="1:10">
      <c r="A471" s="243" t="s">
        <v>523</v>
      </c>
      <c r="B471" s="244" t="s">
        <v>524</v>
      </c>
      <c r="C471" s="288">
        <v>-347088385</v>
      </c>
      <c r="D471" s="288">
        <v>0</v>
      </c>
      <c r="E471" s="288">
        <v>0</v>
      </c>
      <c r="F471" s="288">
        <v>-347088385</v>
      </c>
      <c r="G471" s="288">
        <v>0</v>
      </c>
      <c r="H471" s="289">
        <v>-347088385</v>
      </c>
      <c r="I471" s="238"/>
      <c r="J471" s="238"/>
    </row>
    <row r="472" spans="1:10">
      <c r="A472" s="284" t="s">
        <v>834</v>
      </c>
      <c r="B472" s="285" t="s">
        <v>524</v>
      </c>
      <c r="C472" s="286">
        <v>-347088385</v>
      </c>
      <c r="D472" s="286">
        <v>0</v>
      </c>
      <c r="E472" s="286">
        <v>0</v>
      </c>
      <c r="F472" s="286">
        <v>-347088385</v>
      </c>
      <c r="G472" s="286">
        <v>0</v>
      </c>
      <c r="H472" s="287">
        <v>-347088385</v>
      </c>
      <c r="I472" s="238"/>
      <c r="J472" s="238"/>
    </row>
    <row r="473" spans="1:10">
      <c r="A473" s="247" t="s">
        <v>137</v>
      </c>
      <c r="B473" s="248" t="s">
        <v>138</v>
      </c>
      <c r="C473" s="290">
        <v>-915370327.89999998</v>
      </c>
      <c r="D473" s="290">
        <v>339391665</v>
      </c>
      <c r="E473" s="290">
        <v>3055190</v>
      </c>
      <c r="F473" s="290">
        <v>-579033852.89999998</v>
      </c>
      <c r="G473" s="290">
        <v>0</v>
      </c>
      <c r="H473" s="291">
        <v>-579033852.89999998</v>
      </c>
      <c r="I473" s="238"/>
      <c r="J473" s="238"/>
    </row>
    <row r="474" spans="1:10">
      <c r="A474" s="243" t="s">
        <v>525</v>
      </c>
      <c r="B474" s="244" t="s">
        <v>526</v>
      </c>
      <c r="C474" s="288">
        <v>-35025440</v>
      </c>
      <c r="D474" s="288">
        <v>0</v>
      </c>
      <c r="E474" s="288">
        <v>0</v>
      </c>
      <c r="F474" s="288">
        <v>-35025440</v>
      </c>
      <c r="G474" s="288">
        <v>0</v>
      </c>
      <c r="H474" s="289">
        <v>-35025440</v>
      </c>
      <c r="I474" s="238"/>
      <c r="J474" s="238"/>
    </row>
    <row r="475" spans="1:10">
      <c r="A475" s="284" t="s">
        <v>835</v>
      </c>
      <c r="B475" s="285" t="s">
        <v>526</v>
      </c>
      <c r="C475" s="286">
        <v>-35025440</v>
      </c>
      <c r="D475" s="286">
        <v>0</v>
      </c>
      <c r="E475" s="286">
        <v>0</v>
      </c>
      <c r="F475" s="286">
        <v>-35025440</v>
      </c>
      <c r="G475" s="286">
        <v>0</v>
      </c>
      <c r="H475" s="287">
        <v>-35025440</v>
      </c>
      <c r="I475" s="238"/>
      <c r="J475" s="238"/>
    </row>
    <row r="476" spans="1:10">
      <c r="A476" s="243" t="s">
        <v>527</v>
      </c>
      <c r="B476" s="244" t="s">
        <v>528</v>
      </c>
      <c r="C476" s="288">
        <v>-880344887.89999998</v>
      </c>
      <c r="D476" s="288">
        <v>339391665</v>
      </c>
      <c r="E476" s="288">
        <v>3055190</v>
      </c>
      <c r="F476" s="288">
        <v>-544008412.89999998</v>
      </c>
      <c r="G476" s="288">
        <v>0</v>
      </c>
      <c r="H476" s="289">
        <v>-544008412.89999998</v>
      </c>
      <c r="I476" s="238"/>
      <c r="J476" s="238"/>
    </row>
    <row r="477" spans="1:10">
      <c r="A477" s="284" t="s">
        <v>836</v>
      </c>
      <c r="B477" s="285" t="s">
        <v>521</v>
      </c>
      <c r="C477" s="286">
        <v>-880344887.89999998</v>
      </c>
      <c r="D477" s="286">
        <v>339391665</v>
      </c>
      <c r="E477" s="286">
        <v>3055190</v>
      </c>
      <c r="F477" s="286">
        <v>-544008412.89999998</v>
      </c>
      <c r="G477" s="286">
        <v>0</v>
      </c>
      <c r="H477" s="287">
        <v>-544008412.89999998</v>
      </c>
      <c r="I477" s="238"/>
      <c r="J477" s="238"/>
    </row>
    <row r="478" spans="1:10">
      <c r="A478" s="295" t="s">
        <v>107</v>
      </c>
      <c r="B478" s="296" t="s">
        <v>108</v>
      </c>
      <c r="C478" s="297">
        <v>0</v>
      </c>
      <c r="D478" s="297">
        <v>274668674</v>
      </c>
      <c r="E478" s="297">
        <v>274668674</v>
      </c>
      <c r="F478" s="297">
        <v>0</v>
      </c>
      <c r="G478" s="297">
        <v>0</v>
      </c>
      <c r="H478" s="298">
        <v>0</v>
      </c>
      <c r="I478" s="238"/>
      <c r="J478" s="238"/>
    </row>
    <row r="479" spans="1:10">
      <c r="A479" s="245" t="s">
        <v>111</v>
      </c>
      <c r="B479" s="246" t="s">
        <v>112</v>
      </c>
      <c r="C479" s="292">
        <v>34839498148.209999</v>
      </c>
      <c r="D479" s="292">
        <v>116078672</v>
      </c>
      <c r="E479" s="292">
        <v>158590002</v>
      </c>
      <c r="F479" s="292">
        <v>34882009478.209999</v>
      </c>
      <c r="G479" s="292">
        <v>0</v>
      </c>
      <c r="H479" s="293">
        <v>34882009478.209999</v>
      </c>
      <c r="I479" s="238"/>
      <c r="J479" s="238"/>
    </row>
    <row r="480" spans="1:10" ht="25.5">
      <c r="A480" s="247" t="s">
        <v>115</v>
      </c>
      <c r="B480" s="248" t="s">
        <v>116</v>
      </c>
      <c r="C480" s="290">
        <v>34809987028</v>
      </c>
      <c r="D480" s="290">
        <v>107954556</v>
      </c>
      <c r="E480" s="290">
        <v>158590002</v>
      </c>
      <c r="F480" s="290">
        <v>34860622474</v>
      </c>
      <c r="G480" s="290">
        <v>0</v>
      </c>
      <c r="H480" s="291">
        <v>34860622474</v>
      </c>
      <c r="I480" s="238"/>
      <c r="J480" s="238"/>
    </row>
    <row r="481" spans="1:10">
      <c r="A481" s="243" t="s">
        <v>529</v>
      </c>
      <c r="B481" s="244" t="s">
        <v>530</v>
      </c>
      <c r="C481" s="288">
        <v>34809987028</v>
      </c>
      <c r="D481" s="288">
        <v>107954556</v>
      </c>
      <c r="E481" s="288">
        <v>158590002</v>
      </c>
      <c r="F481" s="288">
        <v>34860622474</v>
      </c>
      <c r="G481" s="288">
        <v>0</v>
      </c>
      <c r="H481" s="289">
        <v>34860622474</v>
      </c>
      <c r="I481" s="238"/>
      <c r="J481" s="238"/>
    </row>
    <row r="482" spans="1:10">
      <c r="A482" s="284" t="s">
        <v>837</v>
      </c>
      <c r="B482" s="285" t="s">
        <v>530</v>
      </c>
      <c r="C482" s="286">
        <v>34809987028</v>
      </c>
      <c r="D482" s="286">
        <v>107954556</v>
      </c>
      <c r="E482" s="286">
        <v>158590002</v>
      </c>
      <c r="F482" s="286">
        <v>34860622474</v>
      </c>
      <c r="G482" s="286">
        <v>0</v>
      </c>
      <c r="H482" s="287">
        <v>34860622474</v>
      </c>
      <c r="I482" s="238"/>
      <c r="J482" s="238"/>
    </row>
    <row r="483" spans="1:10">
      <c r="A483" s="247" t="s">
        <v>119</v>
      </c>
      <c r="B483" s="248" t="s">
        <v>120</v>
      </c>
      <c r="C483" s="290">
        <v>29511120.210000001</v>
      </c>
      <c r="D483" s="290">
        <v>8124116</v>
      </c>
      <c r="E483" s="290">
        <v>0</v>
      </c>
      <c r="F483" s="290">
        <v>21387004.210000001</v>
      </c>
      <c r="G483" s="290">
        <v>0</v>
      </c>
      <c r="H483" s="291">
        <v>21387004.210000001</v>
      </c>
      <c r="I483" s="238"/>
      <c r="J483" s="238"/>
    </row>
    <row r="484" spans="1:10">
      <c r="A484" s="243" t="s">
        <v>531</v>
      </c>
      <c r="B484" s="244" t="s">
        <v>532</v>
      </c>
      <c r="C484" s="288">
        <v>29511120.210000001</v>
      </c>
      <c r="D484" s="288">
        <v>8124116</v>
      </c>
      <c r="E484" s="288">
        <v>0</v>
      </c>
      <c r="F484" s="288">
        <v>21387004.210000001</v>
      </c>
      <c r="G484" s="288">
        <v>0</v>
      </c>
      <c r="H484" s="289">
        <v>21387004.210000001</v>
      </c>
    </row>
    <row r="485" spans="1:10">
      <c r="A485" s="284" t="s">
        <v>838</v>
      </c>
      <c r="B485" s="285" t="s">
        <v>532</v>
      </c>
      <c r="C485" s="286">
        <v>29511120.210000001</v>
      </c>
      <c r="D485" s="286">
        <v>8124116</v>
      </c>
      <c r="E485" s="286">
        <v>0</v>
      </c>
      <c r="F485" s="286">
        <v>21387004.210000001</v>
      </c>
      <c r="G485" s="286">
        <v>0</v>
      </c>
      <c r="H485" s="287">
        <v>21387004.210000001</v>
      </c>
    </row>
    <row r="486" spans="1:10">
      <c r="A486" s="245" t="s">
        <v>123</v>
      </c>
      <c r="B486" s="246" t="s">
        <v>124</v>
      </c>
      <c r="C486" s="292">
        <v>1568714125</v>
      </c>
      <c r="D486" s="292">
        <v>0</v>
      </c>
      <c r="E486" s="292">
        <v>0</v>
      </c>
      <c r="F486" s="292">
        <v>1568714125</v>
      </c>
      <c r="G486" s="292">
        <v>0</v>
      </c>
      <c r="H486" s="293">
        <v>1568714125</v>
      </c>
    </row>
    <row r="487" spans="1:10">
      <c r="A487" s="247" t="s">
        <v>127</v>
      </c>
      <c r="B487" s="248" t="s">
        <v>128</v>
      </c>
      <c r="C487" s="290">
        <v>1568714125</v>
      </c>
      <c r="D487" s="290">
        <v>0</v>
      </c>
      <c r="E487" s="290">
        <v>0</v>
      </c>
      <c r="F487" s="290">
        <v>1568714125</v>
      </c>
      <c r="G487" s="290">
        <v>0</v>
      </c>
      <c r="H487" s="291">
        <v>1568714125</v>
      </c>
    </row>
    <row r="488" spans="1:10">
      <c r="A488" s="243" t="s">
        <v>533</v>
      </c>
      <c r="B488" s="244" t="s">
        <v>534</v>
      </c>
      <c r="C488" s="288">
        <v>1568714125</v>
      </c>
      <c r="D488" s="288">
        <v>0</v>
      </c>
      <c r="E488" s="288">
        <v>0</v>
      </c>
      <c r="F488" s="288">
        <v>1568714125</v>
      </c>
      <c r="G488" s="288">
        <v>0</v>
      </c>
      <c r="H488" s="289">
        <v>1568714125</v>
      </c>
    </row>
    <row r="489" spans="1:10">
      <c r="A489" s="284" t="s">
        <v>839</v>
      </c>
      <c r="B489" s="285" t="s">
        <v>534</v>
      </c>
      <c r="C489" s="286">
        <v>1568714125</v>
      </c>
      <c r="D489" s="286">
        <v>0</v>
      </c>
      <c r="E489" s="286">
        <v>0</v>
      </c>
      <c r="F489" s="286">
        <v>1568714125</v>
      </c>
      <c r="G489" s="286">
        <v>0</v>
      </c>
      <c r="H489" s="287">
        <v>1568714125</v>
      </c>
    </row>
    <row r="490" spans="1:10">
      <c r="A490" s="245" t="s">
        <v>131</v>
      </c>
      <c r="B490" s="246" t="s">
        <v>132</v>
      </c>
      <c r="C490" s="292">
        <v>-36408212273.209999</v>
      </c>
      <c r="D490" s="292">
        <v>158590002</v>
      </c>
      <c r="E490" s="292">
        <v>116078672</v>
      </c>
      <c r="F490" s="292">
        <v>-36450723603.209999</v>
      </c>
      <c r="G490" s="292">
        <v>0</v>
      </c>
      <c r="H490" s="293">
        <v>-36450723603.209999</v>
      </c>
    </row>
    <row r="491" spans="1:10">
      <c r="A491" s="247" t="s">
        <v>135</v>
      </c>
      <c r="B491" s="248" t="s">
        <v>136</v>
      </c>
      <c r="C491" s="290">
        <v>-34839498148.209999</v>
      </c>
      <c r="D491" s="290">
        <v>158590002</v>
      </c>
      <c r="E491" s="290">
        <v>116078672</v>
      </c>
      <c r="F491" s="290">
        <v>-34882009478.209999</v>
      </c>
      <c r="G491" s="290">
        <v>0</v>
      </c>
      <c r="H491" s="291">
        <v>-34882009478.209999</v>
      </c>
    </row>
    <row r="492" spans="1:10" ht="25.5">
      <c r="A492" s="243" t="s">
        <v>535</v>
      </c>
      <c r="B492" s="244" t="s">
        <v>536</v>
      </c>
      <c r="C492" s="288">
        <v>-34809987028</v>
      </c>
      <c r="D492" s="288">
        <v>158590002</v>
      </c>
      <c r="E492" s="288">
        <v>107954556</v>
      </c>
      <c r="F492" s="288">
        <v>-34860622474</v>
      </c>
      <c r="G492" s="288">
        <v>0</v>
      </c>
      <c r="H492" s="289">
        <v>-34860622474</v>
      </c>
    </row>
    <row r="493" spans="1:10" ht="25.5">
      <c r="A493" s="284" t="s">
        <v>840</v>
      </c>
      <c r="B493" s="285" t="s">
        <v>536</v>
      </c>
      <c r="C493" s="286">
        <v>-34809987028</v>
      </c>
      <c r="D493" s="286">
        <v>158590002</v>
      </c>
      <c r="E493" s="286">
        <v>107954556</v>
      </c>
      <c r="F493" s="286">
        <v>-34860622474</v>
      </c>
      <c r="G493" s="286">
        <v>0</v>
      </c>
      <c r="H493" s="287">
        <v>-34860622474</v>
      </c>
    </row>
    <row r="494" spans="1:10">
      <c r="A494" s="243" t="s">
        <v>537</v>
      </c>
      <c r="B494" s="244" t="s">
        <v>538</v>
      </c>
      <c r="C494" s="288">
        <v>-29511120.210000001</v>
      </c>
      <c r="D494" s="288">
        <v>0</v>
      </c>
      <c r="E494" s="288">
        <v>8124116</v>
      </c>
      <c r="F494" s="288">
        <v>-21387004.210000001</v>
      </c>
      <c r="G494" s="288">
        <v>0</v>
      </c>
      <c r="H494" s="289">
        <v>-21387004.210000001</v>
      </c>
    </row>
    <row r="495" spans="1:10">
      <c r="A495" s="284" t="s">
        <v>841</v>
      </c>
      <c r="B495" s="285" t="s">
        <v>538</v>
      </c>
      <c r="C495" s="286">
        <v>-29511120.210000001</v>
      </c>
      <c r="D495" s="286">
        <v>0</v>
      </c>
      <c r="E495" s="286">
        <v>8124116</v>
      </c>
      <c r="F495" s="286">
        <v>-21387004.210000001</v>
      </c>
      <c r="G495" s="286">
        <v>0</v>
      </c>
      <c r="H495" s="287">
        <v>-21387004.210000001</v>
      </c>
    </row>
    <row r="496" spans="1:10">
      <c r="A496" s="247" t="s">
        <v>139</v>
      </c>
      <c r="B496" s="248" t="s">
        <v>140</v>
      </c>
      <c r="C496" s="290">
        <v>-1568714125</v>
      </c>
      <c r="D496" s="290">
        <v>0</v>
      </c>
      <c r="E496" s="290">
        <v>0</v>
      </c>
      <c r="F496" s="290">
        <v>-1568714125</v>
      </c>
      <c r="G496" s="290">
        <v>0</v>
      </c>
      <c r="H496" s="291">
        <v>-1568714125</v>
      </c>
    </row>
    <row r="497" spans="1:8" ht="30">
      <c r="A497" s="299" t="s">
        <v>539</v>
      </c>
      <c r="B497" s="300" t="s">
        <v>540</v>
      </c>
      <c r="C497" s="301">
        <v>-1568714125</v>
      </c>
      <c r="D497" s="301">
        <v>0</v>
      </c>
      <c r="E497" s="301">
        <v>0</v>
      </c>
      <c r="F497" s="301">
        <v>-1568714125</v>
      </c>
      <c r="G497" s="301">
        <v>0</v>
      </c>
      <c r="H497" s="302">
        <v>-1568714125</v>
      </c>
    </row>
    <row r="498" spans="1:8" ht="15.75" thickBot="1">
      <c r="A498" s="303" t="s">
        <v>842</v>
      </c>
      <c r="B498" s="304" t="s">
        <v>534</v>
      </c>
      <c r="C498" s="305">
        <v>-1568714125</v>
      </c>
      <c r="D498" s="305">
        <v>0</v>
      </c>
      <c r="E498" s="305">
        <v>0</v>
      </c>
      <c r="F498" s="305">
        <v>-1568714125</v>
      </c>
      <c r="G498" s="305">
        <v>0</v>
      </c>
      <c r="H498" s="306">
        <v>-1568714125</v>
      </c>
    </row>
  </sheetData>
  <printOptions horizontalCentered="1"/>
  <pageMargins left="0.25" right="0.15748031496062992" top="0.28999999999999998" bottom="0.32" header="0.51" footer="0.17"/>
  <pageSetup paperSize="9" scale="74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GCF-FOR09</vt:lpstr>
      <vt:lpstr>GCF-FOR10</vt:lpstr>
      <vt:lpstr>GCF-FOR10 dic_marzo</vt:lpstr>
      <vt:lpstr>JUNIO 2023</vt:lpstr>
      <vt:lpstr>MARZO 2023</vt:lpstr>
      <vt:lpstr>JUNIO 2022 </vt:lpstr>
      <vt:lpstr>'GCF-FOR09'!Área_de_impresión</vt:lpstr>
      <vt:lpstr>'GCF-FOR10'!Área_de_impresión</vt:lpstr>
      <vt:lpstr>'GCF-FOR10 dic_marzo'!Área_de_impresión</vt:lpstr>
      <vt:lpstr>'JUNIO 2022 '!Área_de_impresión</vt:lpstr>
      <vt:lpstr>'JUNIO 2023'!Área_de_impresión</vt:lpstr>
      <vt:lpstr>'MARZO 2023'!Área_de_impresión</vt:lpstr>
      <vt:lpstr>'JUNIO 2022 '!Títulos_a_imprimir</vt:lpstr>
      <vt:lpstr>'JUNIO 2023'!Títulos_a_imprimir</vt:lpstr>
      <vt:lpstr>'MARZO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2023-07-31T22:20:56Z</cp:lastPrinted>
  <dcterms:created xsi:type="dcterms:W3CDTF">2018-07-09T21:17:34Z</dcterms:created>
  <dcterms:modified xsi:type="dcterms:W3CDTF">2023-08-01T01:06:06Z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