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ramirez\Desktop\"/>
    </mc:Choice>
  </mc:AlternateContent>
  <xr:revisionPtr revIDLastSave="0" documentId="13_ncr:1_{2E14A21D-A7D9-4FF6-9644-A085B0DCF2FA}" xr6:coauthVersionLast="47" xr6:coauthVersionMax="47" xr10:uidLastSave="{00000000-0000-0000-0000-000000000000}"/>
  <bookViews>
    <workbookView xWindow="-120" yWindow="-120" windowWidth="29040" windowHeight="15840" tabRatio="694" activeTab="5" xr2:uid="{00000000-000D-0000-FFFF-FFFF00000000}"/>
  </bookViews>
  <sheets>
    <sheet name="PRESUPUESTO DE INGRESOS 2023" sheetId="5" r:id="rId1"/>
    <sheet name="PAGINA WEB 2023 ACUMULADO" sheetId="2" r:id="rId2"/>
    <sheet name="EJECUCIÓN ACUMULADA DE INGRESOS" sheetId="4" r:id="rId3"/>
    <sheet name="ENERO 2023" sheetId="6" r:id="rId4"/>
    <sheet name="FEBRERO 2023" sheetId="7" r:id="rId5"/>
    <sheet name="MARZO 2023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8" l="1"/>
  <c r="D15" i="8"/>
  <c r="M9" i="8"/>
  <c r="L9" i="8"/>
  <c r="K9" i="8"/>
  <c r="J9" i="8"/>
  <c r="I9" i="8"/>
  <c r="H9" i="8"/>
  <c r="G9" i="8"/>
  <c r="F9" i="8"/>
  <c r="E9" i="8"/>
  <c r="D9" i="8"/>
  <c r="C9" i="8"/>
  <c r="B9" i="8"/>
  <c r="D11" i="2" l="1"/>
  <c r="D19" i="7"/>
  <c r="D19" i="6"/>
  <c r="D15" i="7"/>
  <c r="M9" i="7"/>
  <c r="L9" i="7"/>
  <c r="K9" i="7"/>
  <c r="J9" i="7"/>
  <c r="I9" i="7"/>
  <c r="H9" i="7"/>
  <c r="G9" i="7"/>
  <c r="F9" i="7"/>
  <c r="E9" i="7"/>
  <c r="D9" i="7"/>
  <c r="C9" i="7"/>
  <c r="B9" i="7"/>
  <c r="D15" i="6"/>
  <c r="M9" i="6"/>
  <c r="L9" i="6"/>
  <c r="K9" i="6"/>
  <c r="J9" i="6"/>
  <c r="I9" i="6"/>
  <c r="H9" i="6"/>
  <c r="G9" i="6"/>
  <c r="F9" i="6"/>
  <c r="E9" i="6"/>
  <c r="D9" i="6"/>
  <c r="B9" i="6"/>
  <c r="B11" i="2"/>
  <c r="C11" i="2" s="1"/>
  <c r="D15" i="4"/>
  <c r="D19" i="4" s="1"/>
  <c r="M9" i="4"/>
  <c r="L9" i="4"/>
  <c r="K9" i="4"/>
  <c r="J9" i="4"/>
  <c r="I9" i="4"/>
  <c r="H9" i="4"/>
  <c r="G9" i="4"/>
  <c r="F9" i="4"/>
  <c r="E9" i="4"/>
  <c r="D9" i="4"/>
  <c r="C9" i="4"/>
  <c r="B9" i="4"/>
  <c r="D20" i="4" l="1"/>
  <c r="D23" i="4" s="1"/>
  <c r="F22" i="4"/>
  <c r="D21" i="4" l="1"/>
  <c r="F20" i="4"/>
  <c r="F21" i="4" s="1"/>
  <c r="F23" i="4"/>
  <c r="C10" i="2" l="1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sharedStrings.xml><?xml version="1.0" encoding="utf-8"?>
<sst xmlns="http://schemas.openxmlformats.org/spreadsheetml/2006/main" count="129" uniqueCount="41">
  <si>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</si>
  <si>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</si>
  <si>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</si>
  <si>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</si>
  <si>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</si>
  <si>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</si>
  <si>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</si>
  <si>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</si>
  <si>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</si>
  <si>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</si>
  <si>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</si>
  <si>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</si>
  <si>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</si>
  <si>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</si>
  <si>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</si>
  <si>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</si>
  <si>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</si>
  <si>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INGRESOS POR CONTRIBUCIONES ESPECIALES 2023  -  EJECUCIÓN DE INGRESOS PAGINA WEB -CRA</t>
  </si>
  <si>
    <t>INGRESOS POR CONTRIBUCIONES ESPECIALES 2023</t>
  </si>
  <si>
    <t>CONSIGNACIONES   01/01/2023  -  31/12/2023</t>
  </si>
  <si>
    <t>Fuente: Extractos Bancarios</t>
  </si>
  <si>
    <t>PRESUPUESTO VIGENCIA 2023</t>
  </si>
  <si>
    <t>(-) FONDO EMPRESARIAL - LEY 812 DE 2003</t>
  </si>
  <si>
    <t>(-) RENDIMIENTOS - CUN 2023</t>
  </si>
  <si>
    <t>INGRESOS A RECAUDAR POR CONTRIBUCIONES ESPECIALES VIG 2023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</si>
  <si>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</si>
  <si>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</si>
  <si>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</si>
  <si>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</si>
  <si>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PROYECCION DE INGRESOS 2023 (1)</t>
  </si>
  <si>
    <t>INGRESOS RECIBIDOS X CONTRIBUCIONES 2023 (2)</t>
  </si>
  <si>
    <t>CONTRIBUCIONES POR RECAUDAR VIGENCIA 2018 =(1)-(2)</t>
  </si>
  <si>
    <t>FONDO EMPRESARIAL - LEY 812 DE 2003</t>
  </si>
  <si>
    <t>CONTRIBUCIONES POR RECAUDAR VIGENCIA 2023 =(1)-(2)</t>
  </si>
  <si>
    <t>DEVOLUCIONES REALIZADAS EN EL 2023</t>
  </si>
  <si>
    <t>PRESUPUESTO DE INGRESOS 2023</t>
  </si>
  <si>
    <t>CONCEPTO</t>
  </si>
  <si>
    <t xml:space="preserve">  01/01/2023  -  31/12/2023</t>
  </si>
  <si>
    <t>TOTAL A EMERO (INGRESOS + Vr FONDO EMPRESARIAL</t>
  </si>
  <si>
    <t>TOTAL A FEBRERO (INGRESOS + Vr FONDO EMPRESARIAL</t>
  </si>
  <si>
    <t>TOTAL A MARZO (INGRESOS + Vr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</si>
</sst>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0" fillId="2" borderId="4" xfId="0" applyFill="1" applyBorder="1"/>
    <xf numFmtId="3" fontId="9" fillId="4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" fontId="13" fillId="5" borderId="4" xfId="0" applyNumberFormat="1" applyFont="1" applyFill="1" applyBorder="1"/>
    <xf numFmtId="4" fontId="12" fillId="5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3" fontId="13" fillId="5" borderId="10" xfId="0" applyNumberFormat="1" applyFont="1" applyFill="1" applyBorder="1"/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3" fontId="16" fillId="5" borderId="14" xfId="0" applyNumberFormat="1" applyFont="1" applyFill="1" applyBorder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65" fontId="19" fillId="2" borderId="0" xfId="1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1" fillId="2" borderId="0" xfId="0" applyFont="1" applyFill="1"/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22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2" fillId="2" borderId="4" xfId="1" applyNumberFormat="1" applyFont="1" applyFill="1" applyBorder="1"/>
    <xf numFmtId="3" fontId="24" fillId="5" borderId="4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/>
    <xf numFmtId="0" fontId="26" fillId="2" borderId="0" xfId="0" applyFont="1" applyFill="1"/>
    <xf numFmtId="0" fontId="27" fillId="3" borderId="4" xfId="0" applyFont="1" applyFill="1" applyBorder="1" applyAlignment="1">
      <alignment horizontal="center"/>
    </xf>
    <xf numFmtId="3" fontId="29" fillId="6" borderId="4" xfId="0" applyNumberFormat="1" applyFont="1" applyFill="1" applyBorder="1"/>
    <xf numFmtId="3" fontId="10" fillId="2" borderId="4" xfId="0" applyNumberFormat="1" applyFont="1" applyFill="1" applyBorder="1"/>
    <xf numFmtId="3" fontId="28" fillId="2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165" fontId="0" fillId="2" borderId="2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12" fillId="2" borderId="23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165" fontId="0" fillId="2" borderId="23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0" fontId="18" fillId="2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911E6-36FB-4611-B408-3A8DFF8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3527C51-DA61-4AC9-9A4A-E9A1991D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5EE23-058C-44DA-B36E-22519D5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6281F2C3-AFA9-48A8-9156-A93F9C1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E96F1-D0A6-4312-A558-3ED390E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653AC9-35A7-4122-8C0F-C489C8C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9CD7B8-359B-4AD5-B49B-BCC2654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77C63D-E46D-4690-9E06-92644347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0A0C-C1D9-4CF5-BB2D-29D691399DFC}">
  <dimension ref="E5:H8"/>
  <sheetViews>
    <sheetView workbookViewId="0">
      <selection activeCell="M11" sqref="M11"/>
    </sheetView>
  </sheetViews>
  <sheetFormatPr baseColWidth="10" defaultRowHeight="21" x14ac:dyDescent="0.35"/>
  <cols>
    <col min="1" max="6" width="11.42578125" style="66"/>
    <col min="7" max="7" width="33.140625" style="66" customWidth="1"/>
    <col min="8" max="8" width="26" style="66" customWidth="1"/>
    <col min="9" max="16384" width="11.42578125" style="66"/>
  </cols>
  <sheetData>
    <row r="5" spans="5:8" x14ac:dyDescent="0.35">
      <c r="E5" s="72" t="s">
        <v>35</v>
      </c>
      <c r="F5" s="72"/>
      <c r="G5" s="72"/>
      <c r="H5" s="72"/>
    </row>
    <row r="7" spans="5:8" x14ac:dyDescent="0.35">
      <c r="E7" s="71" t="s">
        <v>36</v>
      </c>
      <c r="F7" s="71"/>
      <c r="G7" s="71"/>
      <c r="H7" s="67" t="s">
        <v>27</v>
      </c>
    </row>
    <row r="8" spans="5:8" x14ac:dyDescent="0.35">
      <c r="E8" s="70" t="s">
        <v>35</v>
      </c>
      <c r="F8" s="70"/>
      <c r="G8" s="70"/>
      <c r="H8" s="68">
        <v>29031653672</v>
      </c>
    </row>
  </sheetData>
  <mergeCells count="3">
    <mergeCell ref="E8:G8"/>
    <mergeCell ref="E7:G7"/>
    <mergeCell ref="E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"/>
  <sheetViews>
    <sheetView zoomScaleNormal="100" workbookViewId="0">
      <selection activeCell="E17" sqref="E17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28515625" style="2" bestFit="1" customWidth="1"/>
    <col min="14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73" t="s">
        <v>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74" t="s">
        <v>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20" t="s">
        <v>16</v>
      </c>
      <c r="B11" s="64">
        <f>2979208114+'EJECUCIÓN ACUMULADA DE INGRESOS'!D13</f>
        <v>4547922239</v>
      </c>
      <c r="C11" s="65">
        <f>B11+'EJECUCIÓN ACUMULADA DE INGRESOS'!C9</f>
        <v>12507061310.630001</v>
      </c>
      <c r="D11" s="19">
        <f>C11+324702683</f>
        <v>12831763993.630001</v>
      </c>
      <c r="E11" s="19"/>
      <c r="F11" s="19"/>
      <c r="G11" s="19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5"/>
      <c r="M12" s="4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5BED-81D0-4828-9C99-D69D821829DF}">
  <dimension ref="A1:Q31"/>
  <sheetViews>
    <sheetView workbookViewId="0">
      <selection activeCell="I18" sqref="I1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5" t="s">
        <v>20</v>
      </c>
      <c r="B10" s="9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96" t="s">
        <v>21</v>
      </c>
      <c r="B12" s="97"/>
      <c r="C12" s="9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9" t="s">
        <v>22</v>
      </c>
      <c r="B13" s="84"/>
      <c r="C13" s="85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0" t="s">
        <v>23</v>
      </c>
      <c r="B14" s="101"/>
      <c r="C14" s="102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03" t="s">
        <v>24</v>
      </c>
      <c r="B15" s="104"/>
      <c r="C15" s="105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06"/>
      <c r="B16" s="106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07" t="s">
        <v>25</v>
      </c>
      <c r="B17" s="107"/>
      <c r="C17" s="107"/>
      <c r="D17" s="107"/>
      <c r="E17" s="107"/>
      <c r="F17" s="107"/>
      <c r="G17" s="51"/>
      <c r="H17" s="51"/>
      <c r="I17" s="52"/>
      <c r="J17" s="51"/>
      <c r="K17" s="51"/>
      <c r="L17" s="53"/>
      <c r="M17" s="51"/>
    </row>
    <row r="18" spans="1:17" x14ac:dyDescent="0.25">
      <c r="A18" s="108" t="s">
        <v>26</v>
      </c>
      <c r="B18" s="109"/>
      <c r="C18" s="110"/>
      <c r="D18" s="108" t="s">
        <v>27</v>
      </c>
      <c r="E18" s="110"/>
      <c r="F18" s="55" t="s">
        <v>28</v>
      </c>
      <c r="I18" s="56"/>
    </row>
    <row r="19" spans="1:17" x14ac:dyDescent="0.25">
      <c r="A19" s="83" t="s">
        <v>29</v>
      </c>
      <c r="B19" s="84"/>
      <c r="C19" s="85"/>
      <c r="D19" s="92">
        <f>D15</f>
        <v>27024045971</v>
      </c>
      <c r="E19" s="93"/>
      <c r="F19" s="57">
        <v>1</v>
      </c>
      <c r="I19" s="56"/>
      <c r="P19" s="58"/>
    </row>
    <row r="20" spans="1:17" x14ac:dyDescent="0.25">
      <c r="A20" s="83" t="s">
        <v>30</v>
      </c>
      <c r="B20" s="84"/>
      <c r="C20" s="85"/>
      <c r="D20" s="86">
        <f>B9+C9+D9+E9+F9+G9+H9+I9+J9+K9+L9+M9-B26</f>
        <v>11263049868.130001</v>
      </c>
      <c r="E20" s="87"/>
      <c r="F20" s="59">
        <f>D20*F19/D19</f>
        <v>0.41677881543779888</v>
      </c>
      <c r="I20" s="56"/>
      <c r="P20" s="58"/>
    </row>
    <row r="21" spans="1:17" ht="15.75" hidden="1" customHeight="1" x14ac:dyDescent="0.25">
      <c r="A21" s="77" t="s">
        <v>31</v>
      </c>
      <c r="B21" s="78"/>
      <c r="C21" s="79"/>
      <c r="D21" s="88">
        <f>D19-D20</f>
        <v>15760996102.869999</v>
      </c>
      <c r="E21" s="89"/>
      <c r="F21" s="60">
        <f>F19-F20</f>
        <v>0.58322118456220107</v>
      </c>
      <c r="I21" s="56"/>
    </row>
    <row r="22" spans="1:17" ht="15.75" hidden="1" customHeight="1" x14ac:dyDescent="0.25">
      <c r="A22" s="83" t="s">
        <v>32</v>
      </c>
      <c r="B22" s="84"/>
      <c r="C22" s="85"/>
      <c r="D22" s="90"/>
      <c r="E22" s="91"/>
      <c r="F22" s="61">
        <f>D22/D19</f>
        <v>0</v>
      </c>
      <c r="I22" s="56"/>
    </row>
    <row r="23" spans="1:17" x14ac:dyDescent="0.25">
      <c r="A23" s="77" t="s">
        <v>33</v>
      </c>
      <c r="B23" s="78"/>
      <c r="C23" s="79"/>
      <c r="D23" s="80">
        <f>D19-D20-D22</f>
        <v>15760996102.869999</v>
      </c>
      <c r="E23" s="81"/>
      <c r="F23" s="60">
        <f>F19-F20-F22</f>
        <v>0.58322118456220107</v>
      </c>
      <c r="I23" s="56"/>
      <c r="P23" s="58"/>
    </row>
    <row r="24" spans="1:17" x14ac:dyDescent="0.25">
      <c r="A24" s="82" t="s">
        <v>20</v>
      </c>
      <c r="B24" s="82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FEAD-EF37-42FD-BFD9-C98D1A74440A}">
  <sheetPr>
    <tabColor theme="8" tint="-0.249977111117893"/>
  </sheetPr>
  <dimension ref="A1:N20"/>
  <sheetViews>
    <sheetView workbookViewId="0">
      <selection activeCell="I38" sqref="I3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/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/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/>
      <c r="D9" s="37">
        <f t="shared" ref="D9:G9" si="0">D7+D8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5" t="s">
        <v>20</v>
      </c>
      <c r="B10" s="9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96" t="s">
        <v>21</v>
      </c>
      <c r="B12" s="97"/>
      <c r="C12" s="9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9" t="s">
        <v>22</v>
      </c>
      <c r="B13" s="84"/>
      <c r="C13" s="85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0" t="s">
        <v>23</v>
      </c>
      <c r="B14" s="101"/>
      <c r="C14" s="102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03" t="s">
        <v>24</v>
      </c>
      <c r="B15" s="104"/>
      <c r="C15" s="105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06"/>
      <c r="B16" s="106"/>
      <c r="C16" s="50"/>
      <c r="D16" s="40"/>
      <c r="E16" s="40"/>
      <c r="F16" s="40"/>
      <c r="G16" s="40"/>
      <c r="H16" s="40"/>
      <c r="L16" s="5"/>
    </row>
    <row r="19" spans="1:4" x14ac:dyDescent="0.25">
      <c r="A19" s="111" t="s">
        <v>38</v>
      </c>
      <c r="B19" s="111"/>
      <c r="C19" s="111"/>
      <c r="D19" s="69">
        <f>B9+D13</f>
        <v>4547922239</v>
      </c>
    </row>
    <row r="20" spans="1:4" x14ac:dyDescent="0.25">
      <c r="C20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6BB-D641-4D1C-8E8F-965B8077385F}">
  <sheetPr>
    <tabColor theme="8" tint="-0.249977111117893"/>
  </sheetPr>
  <dimension ref="A1:N21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5" t="s">
        <v>20</v>
      </c>
      <c r="B10" s="9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96" t="s">
        <v>21</v>
      </c>
      <c r="B12" s="97"/>
      <c r="C12" s="9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9" t="s">
        <v>22</v>
      </c>
      <c r="B13" s="84"/>
      <c r="C13" s="85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0" t="s">
        <v>23</v>
      </c>
      <c r="B14" s="101"/>
      <c r="C14" s="102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03" t="s">
        <v>24</v>
      </c>
      <c r="B15" s="104"/>
      <c r="C15" s="105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06"/>
      <c r="B16" s="106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1" t="s">
        <v>39</v>
      </c>
      <c r="B19" s="111"/>
      <c r="C19" s="111"/>
      <c r="D19" s="69">
        <f>B9+C9+D13</f>
        <v>12507061310.630001</v>
      </c>
    </row>
    <row r="20" spans="1:9" x14ac:dyDescent="0.25">
      <c r="C20" s="56"/>
    </row>
    <row r="21" spans="1:9" x14ac:dyDescent="0.25">
      <c r="C21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165D-DCA7-4BD6-93D1-129B53336CE2}">
  <sheetPr>
    <tabColor rgb="FF002060"/>
  </sheetPr>
  <dimension ref="A1:N21"/>
  <sheetViews>
    <sheetView tabSelected="1" workbookViewId="0">
      <selection activeCell="D19" sqref="D19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3.710937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5" t="s">
        <v>20</v>
      </c>
      <c r="B10" s="9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96" t="s">
        <v>21</v>
      </c>
      <c r="B12" s="97"/>
      <c r="C12" s="9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9" t="s">
        <v>22</v>
      </c>
      <c r="B13" s="84"/>
      <c r="C13" s="85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0" t="s">
        <v>23</v>
      </c>
      <c r="B14" s="101"/>
      <c r="C14" s="102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03" t="s">
        <v>24</v>
      </c>
      <c r="B15" s="104"/>
      <c r="C15" s="105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06"/>
      <c r="B16" s="106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1" t="s">
        <v>40</v>
      </c>
      <c r="B19" s="111"/>
      <c r="C19" s="111"/>
      <c r="D19" s="69">
        <f>B9+C9+D9+D13</f>
        <v>12831763993.130001</v>
      </c>
    </row>
    <row r="20" spans="1:9" x14ac:dyDescent="0.25">
      <c r="C20" s="56"/>
    </row>
    <row r="21" spans="1:9" x14ac:dyDescent="0.25">
      <c r="C21" s="58"/>
    </row>
  </sheetData>
  <mergeCells count="9">
    <mergeCell ref="A15:C15"/>
    <mergeCell ref="A16:B16"/>
    <mergeCell ref="A19:C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PRESUPUESTO DE INGRESOS 2023</vt:lpstr>
      <vt:lpstr>PAGINA WEB 2023 ACUMULADO</vt:lpstr>
      <vt:lpstr>EJECUCIÓN ACUMULADA DE INGRESOS</vt:lpstr>
      <vt:lpstr>ENERO 2023</vt:lpstr>
      <vt:lpstr>FEBRERO 2023</vt:lpstr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2023-04-12T14:28:23Z</dcterms:modified>
</cp:coreProperties>
</file>