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rapsb-my.sharepoint.com/personal/npinzon_cra_gov_co/Documents/NATHALY CRA/2023/CONTABILIDAD 2023/03_CIERRE MARZO 2023/"/>
    </mc:Choice>
  </mc:AlternateContent>
  <xr:revisionPtr revIDLastSave="1246" documentId="13_ncr:1_{55A945B8-5AE5-4543-87CC-FCB022041D29}" xr6:coauthVersionLast="47" xr6:coauthVersionMax="47" xr10:uidLastSave="{BDF193EB-E115-4CEC-A4B2-6B8BDA408BE0}"/>
  <bookViews>
    <workbookView xWindow="-120" yWindow="-120" windowWidth="24240" windowHeight="13140" tabRatio="746" firstSheet="3" activeTab="3" xr2:uid="{00000000-000D-0000-FFFF-FFFF00000000}"/>
  </bookViews>
  <sheets>
    <sheet name="GCF-FOR09" sheetId="1" state="hidden" r:id="rId1"/>
    <sheet name="GCF-FOR10" sheetId="7" state="hidden" r:id="rId2"/>
    <sheet name="GCF-FOR10 dic_marzo" sheetId="3" state="hidden" r:id="rId3"/>
    <sheet name="MARZO 2023" sheetId="5" r:id="rId4"/>
    <sheet name="MARZO 2022 " sheetId="8" r:id="rId5"/>
    <sheet name="DICIEMBRE 2022" sheetId="6" r:id="rId6"/>
  </sheets>
  <externalReferences>
    <externalReference r:id="rId7"/>
    <externalReference r:id="rId8"/>
    <externalReference r:id="rId9"/>
  </externalReferences>
  <definedNames>
    <definedName name="_DEV94" localSheetId="5">#REF!</definedName>
    <definedName name="_DEV94" localSheetId="1">#REF!</definedName>
    <definedName name="_DEV94" localSheetId="2">#REF!</definedName>
    <definedName name="_DEV94">#REF!</definedName>
    <definedName name="_DTF94" localSheetId="5">#REF!</definedName>
    <definedName name="_DTF94" localSheetId="1">#REF!</definedName>
    <definedName name="_DTF94" localSheetId="2">#REF!</definedName>
    <definedName name="_DTF94">#REF!</definedName>
    <definedName name="_xlnm._FilterDatabase" localSheetId="5" hidden="1">'DICIEMBRE 2022'!$A$6:$J$295</definedName>
    <definedName name="_xlnm._FilterDatabase" localSheetId="4" hidden="1">'MARZO 2022 '!$A$6:$J$263</definedName>
    <definedName name="_xlnm._FilterDatabase" localSheetId="3" hidden="1">'MARZO 2023'!$A$6:$H$271</definedName>
    <definedName name="_Key1" localSheetId="5" hidden="1">#REF!</definedName>
    <definedName name="_Key1" localSheetId="1" hidden="1">#REF!</definedName>
    <definedName name="_Key1" localSheetId="2" hidden="1">#REF!</definedName>
    <definedName name="_Key1" localSheetId="4" hidden="1">#REF!</definedName>
    <definedName name="_Key1" localSheetId="3" hidden="1">#REF!</definedName>
    <definedName name="_Key1" hidden="1">#REF!</definedName>
    <definedName name="_Key2" localSheetId="5" hidden="1">#REF!</definedName>
    <definedName name="_Key2" localSheetId="1" hidden="1">#REF!</definedName>
    <definedName name="_Key2" localSheetId="2" hidden="1">#REF!</definedName>
    <definedName name="_Key2" localSheetId="4" hidden="1">#REF!</definedName>
    <definedName name="_Key2" localSheetId="3" hidden="1">#REF!</definedName>
    <definedName name="_Key2" hidden="1">#REF!</definedName>
    <definedName name="_Order1" hidden="1">0</definedName>
    <definedName name="_Order2" hidden="1">255</definedName>
    <definedName name="_PRE1" localSheetId="5">#REF!</definedName>
    <definedName name="_PRE1" localSheetId="1">#REF!</definedName>
    <definedName name="_PRE1" localSheetId="2">#REF!</definedName>
    <definedName name="_PRE1" localSheetId="4">#REF!</definedName>
    <definedName name="_PRE1" localSheetId="3">#REF!</definedName>
    <definedName name="_PRE1">#REF!</definedName>
    <definedName name="_PRE2" localSheetId="5">#REF!</definedName>
    <definedName name="_PRE2" localSheetId="1">#REF!</definedName>
    <definedName name="_PRE2" localSheetId="2">#REF!</definedName>
    <definedName name="_PRE2">#REF!</definedName>
    <definedName name="_PRE3" localSheetId="5">#REF!</definedName>
    <definedName name="_PRE3" localSheetId="1">#REF!</definedName>
    <definedName name="_PRE3" localSheetId="2">#REF!</definedName>
    <definedName name="_PRE3">#REF!</definedName>
    <definedName name="_PRE4" localSheetId="5">#REF!</definedName>
    <definedName name="_PRE4" localSheetId="1">#REF!</definedName>
    <definedName name="_PRE4" localSheetId="2">#REF!</definedName>
    <definedName name="_PRE4">#REF!</definedName>
    <definedName name="_Sort" localSheetId="5" hidden="1">#REF!</definedName>
    <definedName name="_Sort" localSheetId="1" hidden="1">#REF!</definedName>
    <definedName name="_Sort" localSheetId="2" hidden="1">#REF!</definedName>
    <definedName name="_Sort" hidden="1">#REF!</definedName>
    <definedName name="_TRM94" localSheetId="5">#REF!</definedName>
    <definedName name="_TRM94" localSheetId="1">#REF!</definedName>
    <definedName name="_TRM94" localSheetId="2">#REF!</definedName>
    <definedName name="_TRM94">#REF!</definedName>
    <definedName name="ACTIVO" localSheetId="5">#REF!</definedName>
    <definedName name="ACTIVO" localSheetId="1">#REF!</definedName>
    <definedName name="ACTIVO" localSheetId="2">#REF!</definedName>
    <definedName name="ACTIVO">#REF!</definedName>
    <definedName name="ACTIVOT" localSheetId="5">#REF!</definedName>
    <definedName name="ACTIVOT" localSheetId="1">#REF!</definedName>
    <definedName name="ACTIVOT" localSheetId="2">#REF!</definedName>
    <definedName name="ACTIVOT">#REF!</definedName>
    <definedName name="_xlnm.Print_Area" localSheetId="5">'DICIEMBRE 2022'!$A$1:$H$175</definedName>
    <definedName name="_xlnm.Print_Area" localSheetId="0">'GCF-FOR09'!$A$1:$N$75</definedName>
    <definedName name="_xlnm.Print_Area" localSheetId="1">'GCF-FOR10'!$A$1:$I$65</definedName>
    <definedName name="_xlnm.Print_Area" localSheetId="2">'GCF-FOR10 dic_marzo'!$A$1:$I$65</definedName>
    <definedName name="_xlnm.Print_Area" localSheetId="4">'MARZO 2022 '!$A$1:$F$6</definedName>
    <definedName name="_xlnm.Print_Area" localSheetId="3">'MARZO 2023'!$A$1:$F$6</definedName>
    <definedName name="_xlnm.Database" localSheetId="5">#REF!</definedName>
    <definedName name="_xlnm.Database" localSheetId="1">#REF!</definedName>
    <definedName name="_xlnm.Database" localSheetId="2">#REF!</definedName>
    <definedName name="_xlnm.Database">#REF!</definedName>
    <definedName name="cheques" localSheetId="5">[1]Listas!$A$17:$A$19</definedName>
    <definedName name="cheques" localSheetId="1">[1]Listas!$A$17:$A$19</definedName>
    <definedName name="cheques" localSheetId="2">[1]Listas!$A$17:$A$19</definedName>
    <definedName name="cheques" localSheetId="4">[1]Listas!$A$17:$A$19</definedName>
    <definedName name="cheques" localSheetId="3">[1]Listas!$A$17:$A$19</definedName>
    <definedName name="cheques">[1]Listas!$A$17:$A$19</definedName>
    <definedName name="DEV" localSheetId="5">#REF!</definedName>
    <definedName name="DEV" localSheetId="1">#REF!</definedName>
    <definedName name="DEV" localSheetId="2">#REF!</definedName>
    <definedName name="DEV">#REF!</definedName>
    <definedName name="Div_otros" localSheetId="5">[2]Consolidado!#REF!</definedName>
    <definedName name="Div_otros" localSheetId="1">[2]Consolidado!#REF!</definedName>
    <definedName name="Div_otros" localSheetId="2">[2]Consolidado!#REF!</definedName>
    <definedName name="Div_otros">[2]Consolidado!#REF!</definedName>
    <definedName name="ESCENARIO" localSheetId="5">#REF!</definedName>
    <definedName name="ESCENARIO" localSheetId="1">#REF!</definedName>
    <definedName name="ESCENARIO" localSheetId="2">#REF!</definedName>
    <definedName name="ESCENARIO" localSheetId="4">#REF!</definedName>
    <definedName name="ESCENARIO">#REF!</definedName>
    <definedName name="FONDOS" localSheetId="5">#REF!</definedName>
    <definedName name="FONDOS" localSheetId="1">#REF!</definedName>
    <definedName name="FONDOS" localSheetId="2">#REF!</definedName>
    <definedName name="FONDOS">#REF!</definedName>
    <definedName name="fuentes" localSheetId="5">[2]Consolidado!#REF!</definedName>
    <definedName name="fuentes" localSheetId="1">[2]Consolidado!#REF!</definedName>
    <definedName name="fuentes" localSheetId="2">[2]Consolidado!#REF!</definedName>
    <definedName name="fuentes">[2]Consolidado!#REF!</definedName>
    <definedName name="GASTOS" localSheetId="5">#REF!</definedName>
    <definedName name="GASTOS" localSheetId="1">#REF!</definedName>
    <definedName name="GASTOS" localSheetId="2">#REF!</definedName>
    <definedName name="GASTOS" localSheetId="4">#REF!</definedName>
    <definedName name="GASTOS">#REF!</definedName>
    <definedName name="GG" localSheetId="5">#REF!</definedName>
    <definedName name="GG" localSheetId="1">#REF!</definedName>
    <definedName name="GG" localSheetId="2">#REF!</definedName>
    <definedName name="GG">#REF!</definedName>
    <definedName name="INDICADORES" localSheetId="5">#REF!</definedName>
    <definedName name="INDICADORES" localSheetId="1">#REF!</definedName>
    <definedName name="INDICADORES" localSheetId="2">#REF!</definedName>
    <definedName name="INDICADORES">#REF!</definedName>
    <definedName name="indicadores1" localSheetId="5">#REF!</definedName>
    <definedName name="indicadores1" localSheetId="1">#REF!</definedName>
    <definedName name="indicadores1" localSheetId="2">#REF!</definedName>
    <definedName name="indicadores1">#REF!</definedName>
    <definedName name="INFIN" localSheetId="5">#REF!</definedName>
    <definedName name="INFIN" localSheetId="1">#REF!</definedName>
    <definedName name="INFIN" localSheetId="2">#REF!</definedName>
    <definedName name="INFIN">#REF!</definedName>
    <definedName name="INFIN94" localSheetId="5">#REF!</definedName>
    <definedName name="INFIN94" localSheetId="1">#REF!</definedName>
    <definedName name="INFIN94" localSheetId="2">#REF!</definedName>
    <definedName name="INFIN94">#REF!</definedName>
    <definedName name="INFLA" localSheetId="5">#REF!</definedName>
    <definedName name="INFLA" localSheetId="1">#REF!</definedName>
    <definedName name="INFLA" localSheetId="2">#REF!</definedName>
    <definedName name="INFLA">#REF!</definedName>
    <definedName name="inv" localSheetId="5">[2]Consolidado!#REF!</definedName>
    <definedName name="inv" localSheetId="1">[2]Consolidado!#REF!</definedName>
    <definedName name="inv" localSheetId="2">[2]Consolidado!#REF!</definedName>
    <definedName name="inv">[2]Consolidado!#REF!</definedName>
    <definedName name="Inven213" localSheetId="5">#REF!</definedName>
    <definedName name="Inven213" localSheetId="1">#REF!</definedName>
    <definedName name="Inven213" localSheetId="2">#REF!</definedName>
    <definedName name="Inven213" localSheetId="4">#REF!</definedName>
    <definedName name="Inven213">#REF!</definedName>
    <definedName name="IVA" localSheetId="5">[2]Consolidado!#REF!</definedName>
    <definedName name="IVA" localSheetId="1">[2]Consolidado!#REF!</definedName>
    <definedName name="IVA" localSheetId="2">[2]Consolidado!#REF!</definedName>
    <definedName name="IVA" localSheetId="4">[2]Consolidado!#REF!</definedName>
    <definedName name="IVA">[2]Consolidado!#REF!</definedName>
    <definedName name="mkbkb" localSheetId="5">#REF!</definedName>
    <definedName name="mkbkb" localSheetId="1">#REF!</definedName>
    <definedName name="mkbkb" localSheetId="2">#REF!</definedName>
    <definedName name="mkbkb" localSheetId="4">#REF!</definedName>
    <definedName name="mkbkb">#REF!</definedName>
    <definedName name="Monedas" localSheetId="5">[1]Listas!$A$5:$A$13</definedName>
    <definedName name="Monedas" localSheetId="1">[1]Listas!$A$5:$A$13</definedName>
    <definedName name="Monedas" localSheetId="2">[1]Listas!$A$5:$A$13</definedName>
    <definedName name="Monedas" localSheetId="4">[1]Listas!$A$5:$A$13</definedName>
    <definedName name="Monedas" localSheetId="3">[1]Listas!$A$5:$A$13</definedName>
    <definedName name="Monedas">[1]Listas!$A$5:$A$13</definedName>
    <definedName name="neyla" localSheetId="5">#REF!</definedName>
    <definedName name="neyla" localSheetId="1">#REF!</definedName>
    <definedName name="neyla" localSheetId="2">#REF!</definedName>
    <definedName name="neyla">#REF!</definedName>
    <definedName name="ññ" localSheetId="5">#REF!</definedName>
    <definedName name="ññ" localSheetId="1">#REF!</definedName>
    <definedName name="ññ" localSheetId="2">#REF!</definedName>
    <definedName name="ññ">#REF!</definedName>
    <definedName name="PASIVO" localSheetId="5">#REF!</definedName>
    <definedName name="PASIVO" localSheetId="1">#REF!</definedName>
    <definedName name="PASIVO" localSheetId="2">#REF!</definedName>
    <definedName name="PASIVO">#REF!</definedName>
    <definedName name="PASIVOT" localSheetId="5">#REF!</definedName>
    <definedName name="PASIVOT" localSheetId="1">#REF!</definedName>
    <definedName name="PASIVOT" localSheetId="2">#REF!</definedName>
    <definedName name="PASIVOT">#REF!</definedName>
    <definedName name="PATRIMONIO" localSheetId="5">#REF!</definedName>
    <definedName name="PATRIMONIO" localSheetId="1">#REF!</definedName>
    <definedName name="PATRIMONIO" localSheetId="2">#REF!</definedName>
    <definedName name="PATRIMONIO">#REF!</definedName>
    <definedName name="PATRIMONIOT" localSheetId="5">#REF!</definedName>
    <definedName name="PATRIMONIOT" localSheetId="1">#REF!</definedName>
    <definedName name="PATRIMONIOT" localSheetId="2">#REF!</definedName>
    <definedName name="PATRIMONIOT">#REF!</definedName>
    <definedName name="PMAG1" localSheetId="5">#REF!</definedName>
    <definedName name="PMAG1" localSheetId="1">#REF!</definedName>
    <definedName name="PMAG1" localSheetId="2">#REF!</definedName>
    <definedName name="PMAG1">#REF!</definedName>
    <definedName name="PMAG2" localSheetId="5">#REF!</definedName>
    <definedName name="PMAG2" localSheetId="1">#REF!</definedName>
    <definedName name="PMAG2" localSheetId="2">#REF!</definedName>
    <definedName name="PMAG2">#REF!</definedName>
    <definedName name="PMAG3" localSheetId="5">#REF!</definedName>
    <definedName name="PMAG3" localSheetId="1">#REF!</definedName>
    <definedName name="PMAG3" localSheetId="2">#REF!</definedName>
    <definedName name="PMAG3">#REF!</definedName>
    <definedName name="PMAG4" localSheetId="5">#REF!</definedName>
    <definedName name="PMAG4" localSheetId="1">#REF!</definedName>
    <definedName name="PMAG4" localSheetId="2">#REF!</definedName>
    <definedName name="PMAG4">#REF!</definedName>
    <definedName name="PMAG5" localSheetId="5">#REF!</definedName>
    <definedName name="PMAG5" localSheetId="1">#REF!</definedName>
    <definedName name="PMAG5" localSheetId="2">#REF!</definedName>
    <definedName name="PMAG5">#REF!</definedName>
    <definedName name="PRECIONAL" localSheetId="5">#REF!</definedName>
    <definedName name="PRECIONAL" localSheetId="1">#REF!</definedName>
    <definedName name="PRECIONAL" localSheetId="2">#REF!</definedName>
    <definedName name="PRECIONAL">#REF!</definedName>
    <definedName name="SENSI" localSheetId="5">[2]Consolidado!#REF!</definedName>
    <definedName name="SENSI" localSheetId="1">[2]Consolidado!#REF!</definedName>
    <definedName name="SENSI" localSheetId="2">[2]Consolidado!#REF!</definedName>
    <definedName name="SENSI">[2]Consolidado!#REF!</definedName>
    <definedName name="SUPUESTOS" localSheetId="5">#REF!</definedName>
    <definedName name="SUPUESTOS" localSheetId="1">#REF!</definedName>
    <definedName name="SUPUESTOS" localSheetId="2">#REF!</definedName>
    <definedName name="SUPUESTOS" localSheetId="4">#REF!</definedName>
    <definedName name="SUPUESTOS">#REF!</definedName>
    <definedName name="TASA1" localSheetId="5">#REF!</definedName>
    <definedName name="TASA1" localSheetId="1">#REF!</definedName>
    <definedName name="TASA1" localSheetId="2">#REF!</definedName>
    <definedName name="TASA1">#REF!</definedName>
    <definedName name="TASA2" localSheetId="5">#REF!</definedName>
    <definedName name="TASA2" localSheetId="1">#REF!</definedName>
    <definedName name="TASA2" localSheetId="2">#REF!</definedName>
    <definedName name="TASA2">#REF!</definedName>
    <definedName name="TASA3" localSheetId="5">#REF!</definedName>
    <definedName name="TASA3" localSheetId="1">#REF!</definedName>
    <definedName name="TASA3" localSheetId="2">#REF!</definedName>
    <definedName name="TASA3">#REF!</definedName>
    <definedName name="tasa4" localSheetId="5">[2]Consolidado!#REF!</definedName>
    <definedName name="tasa4" localSheetId="1">[2]Consolidado!#REF!</definedName>
    <definedName name="tasa4" localSheetId="2">[2]Consolidado!#REF!</definedName>
    <definedName name="tasa4">[2]Consolidado!#REF!</definedName>
    <definedName name="TASA5" localSheetId="5">[2]Consolidado!#REF!</definedName>
    <definedName name="TASA5" localSheetId="1">[2]Consolidado!#REF!</definedName>
    <definedName name="TASA5" localSheetId="2">[2]Consolidado!#REF!</definedName>
    <definedName name="TASA5">[2]Consolidado!#REF!</definedName>
    <definedName name="_xlnm.Print_Titles" localSheetId="5">'DICIEMBRE 2022'!$1:$6</definedName>
    <definedName name="_xlnm.Print_Titles" localSheetId="4">'MARZO 2022 '!$1:$6</definedName>
    <definedName name="_xlnm.Print_Titles" localSheetId="3">'MARZO 2023'!$1:$6</definedName>
    <definedName name="TRM" localSheetId="5">#REF!</definedName>
    <definedName name="TRM" localSheetId="1">#REF!</definedName>
    <definedName name="TRM" localSheetId="2">#REF!</definedName>
    <definedName name="TRM" localSheetId="4">#REF!</definedName>
    <definedName name="TRM" localSheetId="3">#REF!</definedName>
    <definedName name="TRM">#REF!</definedName>
    <definedName name="TRMP" localSheetId="5">#REF!</definedName>
    <definedName name="TRMP" localSheetId="1">#REF!</definedName>
    <definedName name="TRMP" localSheetId="2">#REF!</definedName>
    <definedName name="TRMP" localSheetId="4">#REF!</definedName>
    <definedName name="TRMP" localSheetId="3">#REF!</definedName>
    <definedName name="TRMP">#REF!</definedName>
    <definedName name="U">[3]BALANCE!$B$70</definedName>
    <definedName name="validacion" localSheetId="5">[1]Listas!$E$5:$E$6</definedName>
    <definedName name="validacion" localSheetId="1">[1]Listas!$E$5:$E$6</definedName>
    <definedName name="validacion" localSheetId="2">[1]Listas!$E$5:$E$6</definedName>
    <definedName name="validacion" localSheetId="4">[1]Listas!$E$5:$E$6</definedName>
    <definedName name="validacion" localSheetId="3">[1]Listas!$E$5:$E$6</definedName>
    <definedName name="validacion">[1]Listas!$E$5:$E$6</definedName>
    <definedName name="VALOR" localSheetId="5">#REF!</definedName>
    <definedName name="VALOR" localSheetId="1">#REF!</definedName>
    <definedName name="VALOR" localSheetId="2">#REF!</definedName>
    <definedName name="VALOR">#REF!</definedName>
    <definedName name="VENTASN" localSheetId="5">#REF!</definedName>
    <definedName name="VENTASN" localSheetId="1">#REF!</definedName>
    <definedName name="VENTASN" localSheetId="2">#REF!</definedName>
    <definedName name="VENTASN">#REF!</definedName>
    <definedName name="VTANALV" localSheetId="5">#REF!</definedName>
    <definedName name="VTANALV" localSheetId="1">#REF!</definedName>
    <definedName name="VTANALV" localSheetId="2">#REF!</definedName>
    <definedName name="VTANALV">#REF!</definedName>
    <definedName name="VTNALPES" localSheetId="5">#REF!</definedName>
    <definedName name="VTNALPES" localSheetId="1">#REF!</definedName>
    <definedName name="VTNALPES" localSheetId="2">#REF!</definedName>
    <definedName name="VTNALP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5" i="7" l="1"/>
  <c r="H44" i="7"/>
  <c r="H40" i="7"/>
  <c r="H39" i="7"/>
  <c r="H38" i="7"/>
  <c r="H33" i="7"/>
  <c r="H31" i="7"/>
  <c r="H30" i="7"/>
  <c r="H29" i="7"/>
  <c r="H28" i="7"/>
  <c r="H22" i="7"/>
  <c r="H21" i="7"/>
  <c r="H20" i="7"/>
  <c r="H17" i="7"/>
  <c r="H16" i="7"/>
  <c r="P100" i="8"/>
  <c r="M51" i="8"/>
  <c r="E45" i="7" l="1"/>
  <c r="E42" i="7" s="1"/>
  <c r="H42" i="7"/>
  <c r="E40" i="7"/>
  <c r="H36" i="7"/>
  <c r="E38" i="7"/>
  <c r="E36" i="7"/>
  <c r="E33" i="7"/>
  <c r="E31" i="7"/>
  <c r="E30" i="7"/>
  <c r="E29" i="7"/>
  <c r="H27" i="7"/>
  <c r="E28" i="7"/>
  <c r="E23" i="7"/>
  <c r="E22" i="7"/>
  <c r="H19" i="7"/>
  <c r="E21" i="7"/>
  <c r="E20" i="7"/>
  <c r="E17" i="7"/>
  <c r="E15" i="7" s="1"/>
  <c r="H15" i="7"/>
  <c r="E16" i="7"/>
  <c r="E27" i="7" l="1"/>
  <c r="E26" i="7" s="1"/>
  <c r="E19" i="7"/>
  <c r="E13" i="7" s="1"/>
  <c r="E47" i="7" s="1"/>
  <c r="H26" i="7"/>
  <c r="H13" i="7"/>
  <c r="E23" i="3"/>
  <c r="M25" i="1"/>
  <c r="H47" i="7" l="1"/>
  <c r="H45" i="3" l="1"/>
  <c r="H44" i="3"/>
  <c r="H43" i="3"/>
  <c r="H40" i="3"/>
  <c r="H39" i="3"/>
  <c r="H38" i="3"/>
  <c r="H37" i="3"/>
  <c r="H34" i="3"/>
  <c r="M60" i="1"/>
  <c r="M59" i="1"/>
  <c r="M57" i="1"/>
  <c r="M55" i="1"/>
  <c r="M54" i="1"/>
  <c r="F60" i="1"/>
  <c r="F59" i="1"/>
  <c r="F57" i="1"/>
  <c r="F56" i="1"/>
  <c r="F54" i="1"/>
  <c r="J113" i="6"/>
  <c r="D60" i="1" l="1"/>
  <c r="G60" i="1" s="1"/>
  <c r="D59" i="1"/>
  <c r="G59" i="1" s="1"/>
  <c r="D57" i="1"/>
  <c r="G57" i="1" s="1"/>
  <c r="D56" i="1"/>
  <c r="G56" i="1" s="1"/>
  <c r="D54" i="1"/>
  <c r="G54" i="1" s="1"/>
  <c r="D46" i="1"/>
  <c r="D45" i="1"/>
  <c r="D44" i="1"/>
  <c r="D43" i="1"/>
  <c r="D42" i="1"/>
  <c r="D41" i="1"/>
  <c r="D40" i="1"/>
  <c r="D39" i="1"/>
  <c r="D38" i="1"/>
  <c r="D36" i="1"/>
  <c r="D35" i="1"/>
  <c r="D34" i="1"/>
  <c r="D30" i="1"/>
  <c r="D29" i="1"/>
  <c r="D28" i="1"/>
  <c r="D27" i="1"/>
  <c r="D26" i="1"/>
  <c r="D24" i="1"/>
  <c r="D22" i="1"/>
  <c r="D21" i="1"/>
  <c r="D20" i="1"/>
  <c r="D17" i="1"/>
  <c r="D18" i="1"/>
  <c r="E45" i="3" l="1"/>
  <c r="E40" i="3"/>
  <c r="E38" i="3"/>
  <c r="E33" i="3"/>
  <c r="E31" i="3"/>
  <c r="E30" i="3"/>
  <c r="E29" i="3"/>
  <c r="E28" i="3"/>
  <c r="E22" i="3"/>
  <c r="E21" i="3"/>
  <c r="E20" i="3"/>
  <c r="E17" i="3"/>
  <c r="E16" i="3"/>
  <c r="H33" i="3"/>
  <c r="H32" i="3"/>
  <c r="H31" i="3"/>
  <c r="H30" i="3"/>
  <c r="H29" i="3"/>
  <c r="H28" i="3"/>
  <c r="H22" i="3"/>
  <c r="H21" i="3"/>
  <c r="H20" i="3"/>
  <c r="H17" i="3"/>
  <c r="H16" i="3"/>
  <c r="E19" i="3" l="1"/>
  <c r="H19" i="3"/>
  <c r="K60" i="1" l="1"/>
  <c r="N60" i="1" s="1"/>
  <c r="K59" i="1"/>
  <c r="N59" i="1" s="1"/>
  <c r="K57" i="1"/>
  <c r="N57" i="1" s="1"/>
  <c r="K55" i="1"/>
  <c r="N55" i="1" s="1"/>
  <c r="K54" i="1"/>
  <c r="N54" i="1" s="1"/>
  <c r="K21" i="1" l="1"/>
  <c r="K18" i="1"/>
  <c r="F46" i="1"/>
  <c r="F45" i="1"/>
  <c r="G45" i="1" s="1"/>
  <c r="F44" i="1"/>
  <c r="G44" i="1" s="1"/>
  <c r="F43" i="1"/>
  <c r="G43" i="1" s="1"/>
  <c r="F42" i="1"/>
  <c r="G42" i="1" s="1"/>
  <c r="F41" i="1"/>
  <c r="G41" i="1" s="1"/>
  <c r="F39" i="1"/>
  <c r="F38" i="1"/>
  <c r="F36" i="1"/>
  <c r="G36" i="1" s="1"/>
  <c r="F35" i="1"/>
  <c r="G35" i="1" s="1"/>
  <c r="M23" i="1"/>
  <c r="M21" i="1"/>
  <c r="M20" i="1"/>
  <c r="M19" i="1"/>
  <c r="M18" i="1"/>
  <c r="M17" i="1"/>
  <c r="M31" i="1"/>
  <c r="M32" i="1"/>
  <c r="M34" i="1"/>
  <c r="M42" i="1"/>
  <c r="M41" i="1"/>
  <c r="K42" i="1"/>
  <c r="K41" i="1"/>
  <c r="K34" i="1"/>
  <c r="K32" i="1"/>
  <c r="K31" i="1"/>
  <c r="K25" i="1"/>
  <c r="N25" i="1" s="1"/>
  <c r="K23" i="1"/>
  <c r="K20" i="1"/>
  <c r="N20" i="1" s="1"/>
  <c r="K19" i="1"/>
  <c r="K17" i="1"/>
  <c r="F34" i="1"/>
  <c r="G34" i="1" s="1"/>
  <c r="F30" i="1"/>
  <c r="F29" i="1"/>
  <c r="G29" i="1" s="1"/>
  <c r="F28" i="1"/>
  <c r="G28" i="1" s="1"/>
  <c r="F27" i="1"/>
  <c r="G27" i="1" s="1"/>
  <c r="F26" i="1"/>
  <c r="G26" i="1" s="1"/>
  <c r="F22" i="1"/>
  <c r="F21" i="1"/>
  <c r="G21" i="1" s="1"/>
  <c r="F20" i="1"/>
  <c r="G20" i="1" s="1"/>
  <c r="F18" i="1"/>
  <c r="G18" i="1" s="1"/>
  <c r="F17" i="1"/>
  <c r="G17" i="1" s="1"/>
  <c r="N41" i="1" l="1"/>
  <c r="N42" i="1"/>
  <c r="N34" i="1"/>
  <c r="N32" i="1"/>
  <c r="N18" i="1"/>
  <c r="N21" i="1"/>
  <c r="K44" i="1"/>
  <c r="M33" i="1"/>
  <c r="M24" i="1"/>
  <c r="F23" i="1"/>
  <c r="K33" i="1"/>
  <c r="K24" i="1"/>
  <c r="N33" i="1" l="1"/>
  <c r="M30" i="1"/>
  <c r="M29" i="1" s="1"/>
  <c r="K30" i="1"/>
  <c r="K29" i="1" s="1"/>
  <c r="N29" i="1" l="1"/>
  <c r="F16" i="1"/>
  <c r="F19" i="1"/>
  <c r="F25" i="1"/>
  <c r="D23" i="1"/>
  <c r="F53" i="1"/>
  <c r="D53" i="1"/>
  <c r="F33" i="1"/>
  <c r="G53" i="1" l="1"/>
  <c r="D55" i="1"/>
  <c r="F15" i="1"/>
  <c r="D16" i="1"/>
  <c r="G16" i="1" s="1"/>
  <c r="D25" i="1"/>
  <c r="G25" i="1" s="1"/>
  <c r="D19" i="1"/>
  <c r="G19" i="1" s="1"/>
  <c r="D37" i="1"/>
  <c r="D58" i="1"/>
  <c r="D33" i="1"/>
  <c r="G33" i="1" s="1"/>
  <c r="D52" i="1" l="1"/>
  <c r="H42" i="3"/>
  <c r="H36" i="3"/>
  <c r="H27" i="3"/>
  <c r="H15" i="3"/>
  <c r="E42" i="3"/>
  <c r="E36" i="3"/>
  <c r="E27" i="3"/>
  <c r="E15" i="3"/>
  <c r="H26" i="3" l="1"/>
  <c r="H13" i="3"/>
  <c r="E26" i="3"/>
  <c r="E13" i="3"/>
  <c r="F55" i="1"/>
  <c r="G55" i="1" s="1"/>
  <c r="M58" i="1"/>
  <c r="M56" i="1"/>
  <c r="M53" i="1"/>
  <c r="K22" i="1"/>
  <c r="M22" i="1"/>
  <c r="M16" i="1"/>
  <c r="F58" i="1"/>
  <c r="G58" i="1" s="1"/>
  <c r="F37" i="1"/>
  <c r="G37" i="1" s="1"/>
  <c r="M15" i="1" l="1"/>
  <c r="M52" i="1"/>
  <c r="F52" i="1"/>
  <c r="H47" i="3"/>
  <c r="E47" i="3"/>
  <c r="K43" i="1" s="1"/>
  <c r="F32" i="1"/>
  <c r="D32" i="1"/>
  <c r="K56" i="1"/>
  <c r="N56" i="1" s="1"/>
  <c r="K53" i="1"/>
  <c r="N53" i="1" s="1"/>
  <c r="K16" i="1"/>
  <c r="N16" i="1" s="1"/>
  <c r="M11" i="1"/>
  <c r="K11" i="1"/>
  <c r="K15" i="1" l="1"/>
  <c r="N15" i="1" s="1"/>
  <c r="G32" i="1"/>
  <c r="M43" i="1"/>
  <c r="N43" i="1" s="1"/>
  <c r="K40" i="1"/>
  <c r="M36" i="1"/>
  <c r="D15" i="1"/>
  <c r="G15" i="1" s="1"/>
  <c r="F49" i="1"/>
  <c r="K58" i="1"/>
  <c r="N58" i="1" s="1"/>
  <c r="K36" i="1"/>
  <c r="N36" i="1" s="1"/>
  <c r="K52" i="1" l="1"/>
  <c r="M40" i="1"/>
  <c r="M46" i="1" s="1"/>
  <c r="M49" i="1" s="1"/>
  <c r="P49" i="1" s="1"/>
  <c r="D49" i="1"/>
  <c r="G49" i="1" s="1"/>
  <c r="K46" i="1"/>
  <c r="K49" i="1" s="1"/>
  <c r="K39" i="1"/>
  <c r="N49" i="1" l="1"/>
  <c r="M39" i="1"/>
  <c r="O49" i="1"/>
  <c r="L49" i="1"/>
</calcChain>
</file>

<file path=xl/sharedStrings.xml><?xml version="1.0" encoding="utf-8"?>
<sst xmlns="http://schemas.openxmlformats.org/spreadsheetml/2006/main" count="2001" uniqueCount="613">
  <si>
    <t>Proceso</t>
  </si>
  <si>
    <t>GESTIÓN CONTABLE Y FINANCIERA</t>
  </si>
  <si>
    <t>Código
GCF-FOR09</t>
  </si>
  <si>
    <t>Fecha de aprobación
26 de julio de 2018</t>
  </si>
  <si>
    <t>Formato</t>
  </si>
  <si>
    <t>Estado de situación financiera</t>
  </si>
  <si>
    <t>Versión
02</t>
  </si>
  <si>
    <t>Hoja 1 de 1</t>
  </si>
  <si>
    <t>COMISIÓN DE REGULACIÓN DE AGUA POTABLE Y SANEAMIENTO BÁSICO</t>
  </si>
  <si>
    <t>DESCRIPCIÓN</t>
  </si>
  <si>
    <t>Nota</t>
  </si>
  <si>
    <t xml:space="preserve">ACTIVOS </t>
  </si>
  <si>
    <t>PASIVOS</t>
  </si>
  <si>
    <t>ACTIVOS CORRIENTES</t>
  </si>
  <si>
    <t>PASIVOS CORRIENTES</t>
  </si>
  <si>
    <t>1.1</t>
  </si>
  <si>
    <t>EFECTIVO Y EQUIVALENTES AL EFECTIVO</t>
  </si>
  <si>
    <t>2.4</t>
  </si>
  <si>
    <t>CUENTAS POR PAGAR</t>
  </si>
  <si>
    <t>1.1.05</t>
  </si>
  <si>
    <t>CAJA</t>
  </si>
  <si>
    <t>2.4.01</t>
  </si>
  <si>
    <t>ADQUISICION DE BIENES Y SERVICIOS NACIONALES</t>
  </si>
  <si>
    <t>1.1.10</t>
  </si>
  <si>
    <t>DEPÓSITOS EN INSTITUCIONES FINANCIERAS</t>
  </si>
  <si>
    <t>2.4.07</t>
  </si>
  <si>
    <t>RECURSOS A FAVOR DE TERCEROS</t>
  </si>
  <si>
    <t>1.3</t>
  </si>
  <si>
    <t>CUENTAS POR COBRAR (SIN CONTRAPRESTACIÓN)</t>
  </si>
  <si>
    <t>2.4.24</t>
  </si>
  <si>
    <t>DESCUENTOS DE NOMINA</t>
  </si>
  <si>
    <t>1.3.11</t>
  </si>
  <si>
    <t>CONTRIBUCIONES TASAS E INGRESOS NO TRIBUTARIOS</t>
  </si>
  <si>
    <t>2.4.36</t>
  </si>
  <si>
    <t>RETENCIÓN EN LA FUENTE E IMPUESTO DE TIMBRE</t>
  </si>
  <si>
    <t>1.3.84</t>
  </si>
  <si>
    <t>OTRAS CUENTAS POR COBRAR</t>
  </si>
  <si>
    <t>2.4.90</t>
  </si>
  <si>
    <t>OTRAS CUENTAS POR PAGAR</t>
  </si>
  <si>
    <t>1.3.86</t>
  </si>
  <si>
    <t>DETERIORO ACUMULADO DE CUENTAS POR COBRAR (CR)</t>
  </si>
  <si>
    <t>2.5</t>
  </si>
  <si>
    <t>BENEFICIOS A LOS EMPLEADOS</t>
  </si>
  <si>
    <t>INVENTARIOS</t>
  </si>
  <si>
    <t>2.5.11</t>
  </si>
  <si>
    <t>BENEFICIOS A LOS EMPLEADOS A CORTO PLAZO</t>
  </si>
  <si>
    <t>1.5.14</t>
  </si>
  <si>
    <t>MATERIALES Y SUMINISTROS</t>
  </si>
  <si>
    <t>2.9</t>
  </si>
  <si>
    <t>OTROS PASIVOS</t>
  </si>
  <si>
    <t>1.9</t>
  </si>
  <si>
    <t>OTROS ACTIVOS</t>
  </si>
  <si>
    <t>2.9.10</t>
  </si>
  <si>
    <t>INGRESOS RECIBIDOS POR ANTICIPADO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</si>
  <si>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</si>
  <si>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</si>
  <si>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</si>
  <si>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</si>
  <si>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</si>
  <si>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</si>
  <si>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1.9.70</t>
  </si>
  <si>
    <t>ACTIVOS INTANGIBLES</t>
  </si>
  <si>
    <t>2.7</t>
  </si>
  <si>
    <t>PASIVO NO CORRIENTE</t>
  </si>
  <si>
    <t>1.9.75</t>
  </si>
  <si>
    <t>AMORTIZACIÓN ACUMULADA DE ACTIVOS INTANGIBLES (CR)</t>
  </si>
  <si>
    <t>ACTIVOS NO CORRIENTES</t>
  </si>
  <si>
    <t>13.11</t>
  </si>
  <si>
    <t>PROVISIONES</t>
  </si>
  <si>
    <t>2.7.01</t>
  </si>
  <si>
    <t>LITIGIOS Y DEMANDAS</t>
  </si>
  <si>
    <t>TOTAL PASIVO</t>
  </si>
  <si>
    <t>1.6</t>
  </si>
  <si>
    <t>PROPIEDADES, PLANTA Y EQUIPO</t>
  </si>
  <si>
    <t>1.6.15</t>
  </si>
  <si>
    <t>CONSTRUCCIONES EN CURSO</t>
  </si>
  <si>
    <t>1.6.35</t>
  </si>
  <si>
    <t>BIENES MUEBLES EN BODEGA</t>
  </si>
  <si>
    <t>PATRIMONIO</t>
  </si>
  <si>
    <t>1.6.37</t>
  </si>
  <si>
    <t>PROPIEDADES, PLANTA Y EQUIPO NO EXPLOTADOS</t>
  </si>
  <si>
    <t>3.1</t>
  </si>
  <si>
    <t>PATRIMONIO DE LAS ENTIDADES DE GOBIERNO</t>
  </si>
  <si>
    <t>1.6.40</t>
  </si>
  <si>
    <t>EDIFICACIONES</t>
  </si>
  <si>
    <t>3.1.05</t>
  </si>
  <si>
    <t>CAPITAL FISCAL</t>
  </si>
  <si>
    <t>1.6.65</t>
  </si>
  <si>
    <t>MUEBLES, ENSERES Y EQUIPO DE OFICINA</t>
  </si>
  <si>
    <t>3.1.09</t>
  </si>
  <si>
    <t>RESULTADO DE EJERCICIOS ANTERIORES</t>
  </si>
  <si>
    <t>1.6.70</t>
  </si>
  <si>
    <t>EQUIPOS DE COMUNICACIÓN Y COMPUTACIÓN</t>
  </si>
  <si>
    <t>RESULTADO DEL EJERCICIO</t>
  </si>
  <si>
    <t>1.6.75</t>
  </si>
  <si>
    <t>EQUIPOS DE TRANSPORTE, TRACCIÓN Y ELEVACIÓN</t>
  </si>
  <si>
    <t>3.1.10</t>
  </si>
  <si>
    <t>IMPACTOS POR LA TRANSICIÓN AL NUEVO MARCO DE REGULACIÓN</t>
  </si>
  <si>
    <t>1.6.85</t>
  </si>
  <si>
    <t>DEPRECIACIÓN ACUMULADA DE PROPIEDADES, PLANTA Y EQUIPO (CR)</t>
  </si>
  <si>
    <t>1.6.95</t>
  </si>
  <si>
    <t>DETERIORO ACUMULADO DE PROPIEDADES, PLANTA Y EQUIPO (CR)</t>
  </si>
  <si>
    <t>TOTAL PATRIMONIO</t>
  </si>
  <si>
    <t>TOTAL ACTIVO</t>
  </si>
  <si>
    <t>TOTAL PASIVO Y PATRIMONIO</t>
  </si>
  <si>
    <t>8</t>
  </si>
  <si>
    <t>CUENTAS DE ORDEN DEUDORAS</t>
  </si>
  <si>
    <t>9</t>
  </si>
  <si>
    <t>CUENTAS DE ORDEN ACREEDORAS</t>
  </si>
  <si>
    <t>8.1</t>
  </si>
  <si>
    <t>ACTIVOS CONTINGENTES</t>
  </si>
  <si>
    <t>9.1</t>
  </si>
  <si>
    <t>PASIVOS CONTINGENTES</t>
  </si>
  <si>
    <t>8.1.90</t>
  </si>
  <si>
    <t>OTROS ACTIVOS CONTINGENTES</t>
  </si>
  <si>
    <t>9.1.20</t>
  </si>
  <si>
    <t>LITIGIOS Y MECANISMOS ALTERNATIVOS DE SOLUCIÓN DE CONFLICTOS</t>
  </si>
  <si>
    <t>8.3</t>
  </si>
  <si>
    <t>DEUDORAS DE CONTROL</t>
  </si>
  <si>
    <t>9.1.90</t>
  </si>
  <si>
    <t>OTROS PASIVOS CONTINGENTES</t>
  </si>
  <si>
    <t>8.3.15</t>
  </si>
  <si>
    <t>BIENES Y DERECHOS RETIRADOS</t>
  </si>
  <si>
    <t>9.3</t>
  </si>
  <si>
    <t>ACREEDORAS DE CONTROL</t>
  </si>
  <si>
    <t>8.3.90</t>
  </si>
  <si>
    <t>OTRAS CUENTAS DEUDORAS DE CONTROL</t>
  </si>
  <si>
    <t>9.3.90</t>
  </si>
  <si>
    <t>OTRAS CUENTAS ACREEDORAS DE CONTROL</t>
  </si>
  <si>
    <t>8.9</t>
  </si>
  <si>
    <t>DEUDORAS POR CONTRA (CR)</t>
  </si>
  <si>
    <t>9.9</t>
  </si>
  <si>
    <t>ACREEDORAS POR CONTRA (DB)</t>
  </si>
  <si>
    <t>8.9.05</t>
  </si>
  <si>
    <t>ACTIVOS CONTINGENTES POR EL CONTRARIO (CR)</t>
  </si>
  <si>
    <t>9.9.05</t>
  </si>
  <si>
    <t>PASIVOS CONTINGENTES POR CONTRA (DB)</t>
  </si>
  <si>
    <t>8.9.15</t>
  </si>
  <si>
    <t>DEUDORAS DE CONTROL POR CONTRA (CR)</t>
  </si>
  <si>
    <t>9.9.15</t>
  </si>
  <si>
    <t>ACREEDORAS DE CONTROL POR CONTRA (DB)</t>
  </si>
  <si>
    <t>DIRECTOR EJECUTIVO</t>
  </si>
  <si>
    <t xml:space="preserve">FIRMA CONTADOR </t>
  </si>
  <si>
    <t>NOMBRE: LEONARDO ENRIQUE NAVARRO JIMÉNEZ</t>
  </si>
  <si>
    <t>NOMBRE: NATHALY ANDREA PINZON RODRIGUEZ</t>
  </si>
  <si>
    <t>T.P. No. 197568-T</t>
  </si>
  <si>
    <t>"Ver certificacion adjunta"</t>
  </si>
  <si>
    <t>Revisado y aprobado en CIGD N°6 de 2018</t>
  </si>
  <si>
    <t>Código
GCF-FOR10</t>
  </si>
  <si>
    <t>Fecha de aprobación
18 de octubre de 2019</t>
  </si>
  <si>
    <t>Estado de resultados</t>
  </si>
  <si>
    <t>Versión
03</t>
  </si>
  <si>
    <t>*Cifras en pesos colombianos</t>
  </si>
  <si>
    <t>DESCRIPCION</t>
  </si>
  <si>
    <t>4</t>
  </si>
  <si>
    <t>INGRESOS (SIN CONTRAPRESTACION)</t>
  </si>
  <si>
    <t>4.1</t>
  </si>
  <si>
    <t>INGRESOS FISCALES</t>
  </si>
  <si>
    <t>4.1.10</t>
  </si>
  <si>
    <t>NO TRIBUTARIOS</t>
  </si>
  <si>
    <t>4.1.95</t>
  </si>
  <si>
    <t>DEVOLUCIONES Y DESCUENTOS (DB)</t>
  </si>
  <si>
    <t>4.8</t>
  </si>
  <si>
    <t>OTROS INGRESOS</t>
  </si>
  <si>
    <t>4.8.02</t>
  </si>
  <si>
    <t>FINANCIEROS</t>
  </si>
  <si>
    <t>4.8.08</t>
  </si>
  <si>
    <t>INGRESOS DIVERSOS</t>
  </si>
  <si>
    <t>4.8.30</t>
  </si>
  <si>
    <t>REVERSION DE LAS PERDIDAS POR DETERIORO DE VALOR</t>
  </si>
  <si>
    <t>5</t>
  </si>
  <si>
    <t>GASTOS</t>
  </si>
  <si>
    <t>5.1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</si>
  <si>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</si>
  <si>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</si>
  <si>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</si>
  <si>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</si>
  <si>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</si>
  <si>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</si>
  <si>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</si>
  <si>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</si>
  <si>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</si>
  <si>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</si>
  <si>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</si>
  <si>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</si>
  <si>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</si>
  <si>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</si>
  <si>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</si>
  <si>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</si>
  <si>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</si>
  <si>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>DETERIORO DE CUENTAS POR COBRAR</t>
  </si>
  <si>
    <t>5.3.60</t>
  </si>
  <si>
    <t>DEPRECIACIÓN DE PROPIEDADES, PLANTA Y EQUIPO</t>
  </si>
  <si>
    <t>5.3.66</t>
  </si>
  <si>
    <t>AMORTIZACIÓN DE ACTIVOS INTANGIBLES</t>
  </si>
  <si>
    <t>5.3.68</t>
  </si>
  <si>
    <t>PROVISIÓN LITIGIOS Y DEMANDAS</t>
  </si>
  <si>
    <t>5.8</t>
  </si>
  <si>
    <t>5.8.04</t>
  </si>
  <si>
    <t>OTROS GASTOS</t>
  </si>
  <si>
    <t>5.8.90</t>
  </si>
  <si>
    <t>GASTOS DIVERSOS</t>
  </si>
  <si>
    <t>5.8.93</t>
  </si>
  <si>
    <t>DEVOLUCION Y DESCUENTOS INGRESOS FISCALES</t>
  </si>
  <si>
    <t>UTILIDAD O PERDIDA DEL EJERCICIO</t>
  </si>
  <si>
    <t>Revisado y aprobado en CIGDE N°07 de 2019</t>
  </si>
  <si>
    <t>Codigo de Consolidacion</t>
  </si>
  <si>
    <t>828500000</t>
  </si>
  <si>
    <t>Descripcion</t>
  </si>
  <si>
    <t>COMISION REGULADORA DE AGUA POTABLE Y SANEAMIENTO BASICO</t>
  </si>
  <si>
    <t>Fecha Inicial Periodo Inicial</t>
  </si>
  <si>
    <t>Fecha Final Periodo Final</t>
  </si>
  <si>
    <t>Codigo</t>
  </si>
  <si>
    <t>Saldo Inicial</t>
  </si>
  <si>
    <t>Movimientos Debito</t>
  </si>
  <si>
    <t>Movimientos Credito</t>
  </si>
  <si>
    <t>Saldo Final</t>
  </si>
  <si>
    <t>Valor corriente</t>
  </si>
  <si>
    <t>Valor no corriente</t>
  </si>
  <si>
    <t>1</t>
  </si>
  <si>
    <t>ACTIVOS</t>
  </si>
  <si>
    <t>1.1.05.02</t>
  </si>
  <si>
    <t>Caja menor</t>
  </si>
  <si>
    <t>Cuenta corriente</t>
  </si>
  <si>
    <t>1.1.10.05</t>
  </si>
  <si>
    <t>CUENTAS POR COBRAR</t>
  </si>
  <si>
    <t>1.3.11.27</t>
  </si>
  <si>
    <t>Contribuciones</t>
  </si>
  <si>
    <t>1.3.84.13</t>
  </si>
  <si>
    <t>Devolución iva para entidades de educación superior</t>
  </si>
  <si>
    <t>1.3.84.26</t>
  </si>
  <si>
    <t>Pago por cuenta de terceros</t>
  </si>
  <si>
    <t>1.3.84.90</t>
  </si>
  <si>
    <t>Otras cuentas por cobrar</t>
  </si>
  <si>
    <t>1.3.86.14</t>
  </si>
  <si>
    <t>Contribuciones, tasas e ingresos no tributarios</t>
  </si>
  <si>
    <t>1.5</t>
  </si>
  <si>
    <t>1.5.14.17</t>
  </si>
  <si>
    <t>Elementos y accesorios de aseo</t>
  </si>
  <si>
    <t>1.5.14.23</t>
  </si>
  <si>
    <t>Combustibles y lubricantes</t>
  </si>
  <si>
    <t>1.5.14.90</t>
  </si>
  <si>
    <t>Otros materiales y suministros</t>
  </si>
  <si>
    <t>1.6.15.01</t>
  </si>
  <si>
    <t>Edificaciones</t>
  </si>
  <si>
    <t>1.6.35.03</t>
  </si>
  <si>
    <t>Muebles, enseres y equipo de oficina</t>
  </si>
  <si>
    <t>Muebles y enseres</t>
  </si>
  <si>
    <t>Equipo y máquina de oficina</t>
  </si>
  <si>
    <t>1.6.35.04</t>
  </si>
  <si>
    <t>Equipos de comunicación y computación</t>
  </si>
  <si>
    <t>Equipo de comunicación</t>
  </si>
  <si>
    <t>Equipo de computación</t>
  </si>
  <si>
    <t>1.6.35.90</t>
  </si>
  <si>
    <t>Otros bienes muebles en bodega</t>
  </si>
  <si>
    <t>1.6.37.09</t>
  </si>
  <si>
    <t>1.6.37.10</t>
  </si>
  <si>
    <t>1.6.40.02</t>
  </si>
  <si>
    <t>Oficinas</t>
  </si>
  <si>
    <t>1.6.40.17</t>
  </si>
  <si>
    <t>Parqueaderos y garajes</t>
  </si>
  <si>
    <t>1.6.40.18</t>
  </si>
  <si>
    <t>Bodegas</t>
  </si>
  <si>
    <t>1.6.65.01</t>
  </si>
  <si>
    <t>1.6.65.02</t>
  </si>
  <si>
    <t>1.6.70.01</t>
  </si>
  <si>
    <t>1.6.70.02</t>
  </si>
  <si>
    <t>1.6.75.02</t>
  </si>
  <si>
    <t>Terrestre</t>
  </si>
  <si>
    <t>1.6.85.01</t>
  </si>
  <si>
    <t>1.6.85.06</t>
  </si>
  <si>
    <t>1.6.85.07</t>
  </si>
  <si>
    <t>1.6.85.08</t>
  </si>
  <si>
    <t>Equipos de transporte, tracción y elevación</t>
  </si>
  <si>
    <t>1.6.85.15</t>
  </si>
  <si>
    <t>Propiedades, planta y equipo no explotados</t>
  </si>
  <si>
    <t>1.6.95.05</t>
  </si>
  <si>
    <t>1.9.05.01</t>
  </si>
  <si>
    <t>Seguros</t>
  </si>
  <si>
    <t>1.9.05.05</t>
  </si>
  <si>
    <t>Impresos, publicaciones, suscripciones y afiliaciones</t>
  </si>
  <si>
    <t>1.9.05.14</t>
  </si>
  <si>
    <t>Bienes y servicios</t>
  </si>
  <si>
    <t>1.9.06.03</t>
  </si>
  <si>
    <t>Avances para viáticos y gastos de viaje</t>
  </si>
  <si>
    <t>1.9.06.04</t>
  </si>
  <si>
    <t>Anticipo para adquisición de bienes y servicios</t>
  </si>
  <si>
    <t>1.9.08.01</t>
  </si>
  <si>
    <t>En administración</t>
  </si>
  <si>
    <t>1.9.26</t>
  </si>
  <si>
    <t>DERECHOS EN FIDEICOMISO</t>
  </si>
  <si>
    <t>1.9.26.03</t>
  </si>
  <si>
    <t>Fiducia mercantil - patrimonio autónomo</t>
  </si>
  <si>
    <t>1.9.70.07</t>
  </si>
  <si>
    <t>Licencias</t>
  </si>
  <si>
    <t>1.9.70.08</t>
  </si>
  <si>
    <t>Softwares</t>
  </si>
  <si>
    <t>1.9.75.07</t>
  </si>
  <si>
    <t>1.9.75.08</t>
  </si>
  <si>
    <t>2</t>
  </si>
  <si>
    <t>2.4.01.01</t>
  </si>
  <si>
    <t>2.4.01.02</t>
  </si>
  <si>
    <t>Proyectos de inversion</t>
  </si>
  <si>
    <t>2.4.07.06</t>
  </si>
  <si>
    <t>Cobro cartera de terceros</t>
  </si>
  <si>
    <t>2.4.07.20</t>
  </si>
  <si>
    <t>Recaudos por clasificar</t>
  </si>
  <si>
    <t>2.4.07.22</t>
  </si>
  <si>
    <t>Estampillas</t>
  </si>
  <si>
    <t>2.4.07.90</t>
  </si>
  <si>
    <t>Otros recursos a favor de terceros</t>
  </si>
  <si>
    <t>2.4.24.01</t>
  </si>
  <si>
    <t>Aportes a fondos pensionales</t>
  </si>
  <si>
    <t>2.4.24.02</t>
  </si>
  <si>
    <t>Aportes a seguridad social en salud</t>
  </si>
  <si>
    <t>2.4.24.06</t>
  </si>
  <si>
    <t>Fondos de empleados</t>
  </si>
  <si>
    <t>2.4.24.07</t>
  </si>
  <si>
    <t>Libranzas</t>
  </si>
  <si>
    <t>2.4.24.08</t>
  </si>
  <si>
    <t>Contratos de medicina prepagada</t>
  </si>
  <si>
    <t>2.4.24.11</t>
  </si>
  <si>
    <t>Embargos judiciales</t>
  </si>
  <si>
    <t>2.4.24.13</t>
  </si>
  <si>
    <t>Cuentas de ahorro para el fomento de la construcción (afc)</t>
  </si>
  <si>
    <t>2.4.24.90</t>
  </si>
  <si>
    <t>Otros descuentos de nómina</t>
  </si>
  <si>
    <t>2.4.36.03</t>
  </si>
  <si>
    <t>Honorarios</t>
  </si>
  <si>
    <t>2.4.36.05</t>
  </si>
  <si>
    <t>Servicios</t>
  </si>
  <si>
    <t>2.4.36.08</t>
  </si>
  <si>
    <t>Compras</t>
  </si>
  <si>
    <t>2.4.36.15</t>
  </si>
  <si>
    <t>Rentas de trabajo</t>
  </si>
  <si>
    <t>2.4.36.25</t>
  </si>
  <si>
    <t>Impuesto a las ventas retenido.</t>
  </si>
  <si>
    <t>2.4.36.26</t>
  </si>
  <si>
    <t>Contratos de construcción</t>
  </si>
  <si>
    <t>2.4.36.27</t>
  </si>
  <si>
    <t>Retención de impuesto de industria y comercio por compras</t>
  </si>
  <si>
    <t>2.4.36.28</t>
  </si>
  <si>
    <t>Retención de impuesto de industria y comercio por ventas</t>
  </si>
  <si>
    <t>2.4.36.30</t>
  </si>
  <si>
    <t>Impuesto solidario por el covid 19</t>
  </si>
  <si>
    <t>2.4.36.31</t>
  </si>
  <si>
    <t>Aporte solidario voluntario por el covid 19</t>
  </si>
  <si>
    <t>2.4.40</t>
  </si>
  <si>
    <t>2.4.40.03</t>
  </si>
  <si>
    <t>Impuesto predial unificado</t>
  </si>
  <si>
    <t>2.4.40.14</t>
  </si>
  <si>
    <t>Cuota de fiscalización y auditaje</t>
  </si>
  <si>
    <t>2.4.40.16</t>
  </si>
  <si>
    <t>Impuesto sobre vehículos automotores</t>
  </si>
  <si>
    <t>2.4.40.23</t>
  </si>
  <si>
    <t>2.4.40.75</t>
  </si>
  <si>
    <t>Otros impuestos nacionales</t>
  </si>
  <si>
    <t>2.4.90.26</t>
  </si>
  <si>
    <t>Suscripciones</t>
  </si>
  <si>
    <t>2.4.90.27</t>
  </si>
  <si>
    <t>Viáticos y gastos de viaje</t>
  </si>
  <si>
    <t>2.4.90.28</t>
  </si>
  <si>
    <t>2.4.90.31</t>
  </si>
  <si>
    <t>Gastos legales</t>
  </si>
  <si>
    <t>2.4.90.34</t>
  </si>
  <si>
    <t>Aportes a escuelas industriales, institutos técnicos y esap</t>
  </si>
  <si>
    <t>Aportes a escuelas industriales e institutos técnicos</t>
  </si>
  <si>
    <t>Aportes a la esap</t>
  </si>
  <si>
    <t>2.4.90.39</t>
  </si>
  <si>
    <t>Saldos a favor de contribuyentes</t>
  </si>
  <si>
    <t>2.4.90.40</t>
  </si>
  <si>
    <t>Saldos a favor de beneficiarios</t>
  </si>
  <si>
    <t>2.4.90.50</t>
  </si>
  <si>
    <t>Aportes al icbf y sena</t>
  </si>
  <si>
    <t>Aportes al icbf</t>
  </si>
  <si>
    <t>Aportes al sena</t>
  </si>
  <si>
    <t>2.4.90.51</t>
  </si>
  <si>
    <t>Servicios públicos</t>
  </si>
  <si>
    <t>2.4.90.53</t>
  </si>
  <si>
    <t>Comisiones</t>
  </si>
  <si>
    <t>2.4.90.54</t>
  </si>
  <si>
    <t>2.4.90.55</t>
  </si>
  <si>
    <t>2.4.90.57</t>
  </si>
  <si>
    <t>Excedentes financieros</t>
  </si>
  <si>
    <t>2.4.90.58</t>
  </si>
  <si>
    <t>Arrendamiento operativo</t>
  </si>
  <si>
    <t>2.4.90.90</t>
  </si>
  <si>
    <t>Otras cuentas por pagar</t>
  </si>
  <si>
    <t>2.5.11.01</t>
  </si>
  <si>
    <t>Nómina por pagar</t>
  </si>
  <si>
    <t>2.5.11.02</t>
  </si>
  <si>
    <t>Cesantías</t>
  </si>
  <si>
    <t>2.5.11.04</t>
  </si>
  <si>
    <t>Vacaciones</t>
  </si>
  <si>
    <t>2.5.11.05</t>
  </si>
  <si>
    <t>Prima de vacaciones</t>
  </si>
  <si>
    <t>2.5.11.06</t>
  </si>
  <si>
    <t>Prima de servicios</t>
  </si>
  <si>
    <t>2.5.11.07</t>
  </si>
  <si>
    <t>Prima de navidad</t>
  </si>
  <si>
    <t>2.5.11.08</t>
  </si>
  <si>
    <t>2.5.11.09</t>
  </si>
  <si>
    <t>Bonificaciones</t>
  </si>
  <si>
    <t>Bonificación especial de recreación</t>
  </si>
  <si>
    <t>2.5.11.10</t>
  </si>
  <si>
    <t>Otras primas</t>
  </si>
  <si>
    <t>2.5.11.11</t>
  </si>
  <si>
    <t>Aportes a riesgos laborales</t>
  </si>
  <si>
    <t>2.5.11.15</t>
  </si>
  <si>
    <t>Capacitación, bienestar social y estímulos</t>
  </si>
  <si>
    <t>2.5.11.22</t>
  </si>
  <si>
    <t>Aportes a fondos pensionales - empleador</t>
  </si>
  <si>
    <t>2.5.11.23</t>
  </si>
  <si>
    <t>Aportes a seguridad social en salud - empleador</t>
  </si>
  <si>
    <t>2.5.11.24</t>
  </si>
  <si>
    <t>Aportes a cajas de compensación familiar</t>
  </si>
  <si>
    <t>2.5.11.25</t>
  </si>
  <si>
    <t>Incapacidades</t>
  </si>
  <si>
    <t>2.7.01.03</t>
  </si>
  <si>
    <t>Administrativas</t>
  </si>
  <si>
    <t>2.9.10.13</t>
  </si>
  <si>
    <t>3</t>
  </si>
  <si>
    <t>3.1.05.06</t>
  </si>
  <si>
    <t>Capital fiscal</t>
  </si>
  <si>
    <t>RESULTADOS DE EJERCICIOS ANTERIORES</t>
  </si>
  <si>
    <t>3.1.09.01</t>
  </si>
  <si>
    <t>Utilidad o excedentes acumulados</t>
  </si>
  <si>
    <t>3.1.09.02</t>
  </si>
  <si>
    <t>Pérdidas o déficits acumulados</t>
  </si>
  <si>
    <t>3.1.10.01</t>
  </si>
  <si>
    <t>Utilidad o excedente del ejercicio</t>
  </si>
  <si>
    <t>3.1.45</t>
  </si>
  <si>
    <t>3.1.45.03</t>
  </si>
  <si>
    <t>Cuentas por cobrar</t>
  </si>
  <si>
    <t>3.1.45.06</t>
  </si>
  <si>
    <t>Propiedades, planta y equipo</t>
  </si>
  <si>
    <t>3.1.45.07</t>
  </si>
  <si>
    <t>Activos intangibles</t>
  </si>
  <si>
    <t>3.1.45.12</t>
  </si>
  <si>
    <t>Otros activos</t>
  </si>
  <si>
    <t>3.1.45.15</t>
  </si>
  <si>
    <t>Cuentas por pagar</t>
  </si>
  <si>
    <t>INGRESOS</t>
  </si>
  <si>
    <t>4.1.10.61</t>
  </si>
  <si>
    <t>4.1.95.02</t>
  </si>
  <si>
    <t>4.8.02.32</t>
  </si>
  <si>
    <t>Rendimientos sobre recursos entregados en administración</t>
  </si>
  <si>
    <t>4.8.02.33</t>
  </si>
  <si>
    <t>Otros intereses de mora</t>
  </si>
  <si>
    <t>4.8.08.26</t>
  </si>
  <si>
    <t>Recuperaciones</t>
  </si>
  <si>
    <t>4.8.08.90</t>
  </si>
  <si>
    <t>Otros ingresos diversos</t>
  </si>
  <si>
    <t>REVERSIÓN DE LAS PÉRDIDAS POR DETERIORO DE VALOR</t>
  </si>
  <si>
    <t>4.8.30.02</t>
  </si>
  <si>
    <t>5.1.01.01</t>
  </si>
  <si>
    <t>Sueldos</t>
  </si>
  <si>
    <t>5.1.01.03</t>
  </si>
  <si>
    <t>Horas extras y festivos</t>
  </si>
  <si>
    <t>5.1.01.05</t>
  </si>
  <si>
    <t>Gastos de representación</t>
  </si>
  <si>
    <t>5.1.01.10</t>
  </si>
  <si>
    <t>Prima técnica</t>
  </si>
  <si>
    <t>5.1.01.19</t>
  </si>
  <si>
    <t>5.1.01.23</t>
  </si>
  <si>
    <t>Auxilio de transporte</t>
  </si>
  <si>
    <t>5.1.01.60</t>
  </si>
  <si>
    <t>Subsidio de alimentación</t>
  </si>
  <si>
    <t>5.1.03.02</t>
  </si>
  <si>
    <t>5.1.03.03</t>
  </si>
  <si>
    <t>Cotizaciones a seguridad social en salud</t>
  </si>
  <si>
    <t>5.1.03.05</t>
  </si>
  <si>
    <t>Cotizaciones a riesgos laborales</t>
  </si>
  <si>
    <t>5.1.03.07</t>
  </si>
  <si>
    <t>Cotizaciones a entidades administradoras del régimen de ahorro individual</t>
  </si>
  <si>
    <t>5.1.04.01</t>
  </si>
  <si>
    <t>5.1.04.02</t>
  </si>
  <si>
    <t>5.1.04.03</t>
  </si>
  <si>
    <t>5.1.04.04</t>
  </si>
  <si>
    <t>5.1.07.01</t>
  </si>
  <si>
    <t>5.1.07.02</t>
  </si>
  <si>
    <t>5.1.07.04</t>
  </si>
  <si>
    <t>5.1.07.05</t>
  </si>
  <si>
    <t>5.1.07.06</t>
  </si>
  <si>
    <t>5.1.07.07</t>
  </si>
  <si>
    <t>5.1.11.15</t>
  </si>
  <si>
    <t>Mantenimiento</t>
  </si>
  <si>
    <t>5.1.11.17</t>
  </si>
  <si>
    <t>5.1.11.18</t>
  </si>
  <si>
    <t>5.1.11.19</t>
  </si>
  <si>
    <t>5.1.11.21</t>
  </si>
  <si>
    <t>5.1.11.23</t>
  </si>
  <si>
    <t>Comunicaciones y transporte</t>
  </si>
  <si>
    <t>5.1.11.25</t>
  </si>
  <si>
    <t>Seguros generales</t>
  </si>
  <si>
    <t>5.1.11.46</t>
  </si>
  <si>
    <t>5.1.11.49</t>
  </si>
  <si>
    <t>Servicios de aseo, cafetería, restaurante y lavandería</t>
  </si>
  <si>
    <t>5.1.11.50</t>
  </si>
  <si>
    <t>Procesamiento de información</t>
  </si>
  <si>
    <t>5.1.11.65</t>
  </si>
  <si>
    <t>Intangibles</t>
  </si>
  <si>
    <t>5.1.11.78</t>
  </si>
  <si>
    <t>5.1.11.79</t>
  </si>
  <si>
    <t>5.1.11.80</t>
  </si>
  <si>
    <t>5.3.60.01</t>
  </si>
  <si>
    <t>5.3.60.06</t>
  </si>
  <si>
    <t>5.3.60.07</t>
  </si>
  <si>
    <t>5.3.60.08</t>
  </si>
  <si>
    <t>5.3.66.05</t>
  </si>
  <si>
    <t>5.3.68.03</t>
  </si>
  <si>
    <t>5.8.90.90</t>
  </si>
  <si>
    <t>Otros gastos diversos</t>
  </si>
  <si>
    <t>DEVOLUCIONES Y DESCUENTOS INGRESOS FISCALES</t>
  </si>
  <si>
    <t>5.8.93.01</t>
  </si>
  <si>
    <t>8.1.90.03</t>
  </si>
  <si>
    <t>Intereses de mora</t>
  </si>
  <si>
    <t>8.1.90.90</t>
  </si>
  <si>
    <t>Otros activos contingentes</t>
  </si>
  <si>
    <t>8.3.15.10</t>
  </si>
  <si>
    <t>8.3.90.90</t>
  </si>
  <si>
    <t>Otras cuentas deudoras de control</t>
  </si>
  <si>
    <t>ACTIVOS CONTINGENTES POR CONTRA (CR)</t>
  </si>
  <si>
    <t>8.9.05.90</t>
  </si>
  <si>
    <t>Otros activos contigentes por contra</t>
  </si>
  <si>
    <t>8.9.15.06</t>
  </si>
  <si>
    <t>Bienes y derechos retirados</t>
  </si>
  <si>
    <t>8.9.15.90</t>
  </si>
  <si>
    <t>Otras cuentas deudoras de control por el contra</t>
  </si>
  <si>
    <t>9.1.20.04</t>
  </si>
  <si>
    <t>Administrativos</t>
  </si>
  <si>
    <t>9.1.90.90</t>
  </si>
  <si>
    <t>Otros pasivos contingentes</t>
  </si>
  <si>
    <t>9.3.90.90</t>
  </si>
  <si>
    <t>Otras cuentas acreedoras de control</t>
  </si>
  <si>
    <t>9.9.05.05</t>
  </si>
  <si>
    <t>Litigios y mecanismos alternativos de solución de conflictos</t>
  </si>
  <si>
    <t>9.9.05.90</t>
  </si>
  <si>
    <t>Otros pasivos contingentes por contra</t>
  </si>
  <si>
    <t>9.9.15.90</t>
  </si>
  <si>
    <t>Otras cuentas acreedoras de control por el contra</t>
  </si>
  <si>
    <t>5.1.08.03</t>
  </si>
  <si>
    <t>4.8.08.28</t>
  </si>
  <si>
    <t>Indemnizaciones</t>
  </si>
  <si>
    <t>5.1.11.55</t>
  </si>
  <si>
    <t>Elementos de aseo, lavandería y cafetería</t>
  </si>
  <si>
    <t>5.1.20.01</t>
  </si>
  <si>
    <t>5.1.20.11</t>
  </si>
  <si>
    <t>5.8.04.23</t>
  </si>
  <si>
    <t>Pérdida por baja en cuentas de cuentas por cobrar</t>
  </si>
  <si>
    <t>5.1.08.10</t>
  </si>
  <si>
    <t>Viáticos</t>
  </si>
  <si>
    <t>5.1.11.14</t>
  </si>
  <si>
    <t>Materiales y suministros</t>
  </si>
  <si>
    <t>5.1.11.83</t>
  </si>
  <si>
    <t>Servicios de telecomunicaciones, transmisión y suministro de información</t>
  </si>
  <si>
    <t>5.1.11.59</t>
  </si>
  <si>
    <t>5.1.11.54</t>
  </si>
  <si>
    <t>Organización de eventos</t>
  </si>
  <si>
    <t>"Ver certificación adjunta"</t>
  </si>
  <si>
    <t>5.8.90.19</t>
  </si>
  <si>
    <t>Pérdida por baja en cuentas de activos no financieros</t>
  </si>
  <si>
    <t>5.1.08.90</t>
  </si>
  <si>
    <t>Otros gastos de personal diversos</t>
  </si>
  <si>
    <t>2.4.60</t>
  </si>
  <si>
    <t>2.4.60.02</t>
  </si>
  <si>
    <t>CRÉDITOS JUDICIALES</t>
  </si>
  <si>
    <t>Sentencias</t>
  </si>
  <si>
    <t>5.1.20.02</t>
  </si>
  <si>
    <t>5.1.11.27</t>
  </si>
  <si>
    <t>Promoción y divulgación</t>
  </si>
  <si>
    <t>DICIEMBRE DE 2022</t>
  </si>
  <si>
    <t>4.7</t>
  </si>
  <si>
    <t>OPERACIONES INTERISTITUCIONALES</t>
  </si>
  <si>
    <t>4.7.22</t>
  </si>
  <si>
    <t>5.3.47</t>
  </si>
  <si>
    <t>5.3.47.14</t>
  </si>
  <si>
    <t>OPERACIONES INTERINSTITUCIONALES</t>
  </si>
  <si>
    <t>4.8.30.06</t>
  </si>
  <si>
    <t>5.1.08.04</t>
  </si>
  <si>
    <t>Dotación y suministro a trabajadores</t>
  </si>
  <si>
    <t>2022-12-01</t>
  </si>
  <si>
    <t>2022-12-31</t>
  </si>
  <si>
    <t>3.1.10.02</t>
  </si>
  <si>
    <t>Pérdida o déficit del ejercicio</t>
  </si>
  <si>
    <t>NOTAS</t>
  </si>
  <si>
    <t>5.9</t>
  </si>
  <si>
    <t>5.9.05</t>
  </si>
  <si>
    <t xml:space="preserve">5.9.05.01 </t>
  </si>
  <si>
    <t>CIERRE DE INGRESOS, GASTOS Y COSTOS</t>
  </si>
  <si>
    <t>MARZO DE 2023</t>
  </si>
  <si>
    <t>2023-03-31</t>
  </si>
  <si>
    <t>2023-01-01</t>
  </si>
  <si>
    <t>4.7.05</t>
  </si>
  <si>
    <t>FONDOS RECIBIDOS</t>
  </si>
  <si>
    <t>4.7.05.08</t>
  </si>
  <si>
    <t>Funcionamiento</t>
  </si>
  <si>
    <t>REVERSIÓN DEL DETERIORO DEL VALOR</t>
  </si>
  <si>
    <t>4.8.31</t>
  </si>
  <si>
    <t>REVERSIÓN DE PROVISIONES</t>
  </si>
  <si>
    <t>4.8.31.01</t>
  </si>
  <si>
    <t>Litigios y demandas</t>
  </si>
  <si>
    <t>5.1.11.16</t>
  </si>
  <si>
    <t>Reparaciones</t>
  </si>
  <si>
    <t xml:space="preserve">*Cifras en pesos colombianos </t>
  </si>
  <si>
    <t>%</t>
  </si>
  <si>
    <t>NOMBRE: JORGE ENRIQUE CARDOSO RODRIGUEZ</t>
  </si>
  <si>
    <t>DIRECTOR EJECUTIVO (E)</t>
  </si>
  <si>
    <t>OBSERVACION: Mediante la Resolución No. 0324 del 27 de abril del 2023, expedida por el Ministerio de Vivienda, Ciudad y Territorio, se confiere una comisión de servicios al exterior al director ejecutivo de la CRA, Leonardo Enrique Navarro Jiménez, y se efectúa encardo al Doctor Jorge Enrique Cardoso Rodriguez a partir del dia 28 de abril de 2023</t>
  </si>
  <si>
    <t>2022-03-01</t>
  </si>
  <si>
    <t>2022-03-31</t>
  </si>
  <si>
    <t>MARZO DE 2022</t>
  </si>
  <si>
    <t>Revisó: Karen Ezpeleta merchán. Subdirectora Administrativa y Financiera - CRA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</si>
</sst>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  <numFmt numFmtId="167" formatCode="0.000%"/>
    <numFmt numFmtId="168" formatCode="_-[$$-240A]\ * #,##0.00_-;\-[$$-240A]\ * #,##0.00_-;_-[$$-240A]\ * &quot;-&quot;??_-;_-@_-"/>
  </numFmts>
  <fonts count="44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0"/>
      <name val="Arial   "/>
    </font>
    <font>
      <sz val="8"/>
      <color theme="1"/>
      <name val="Arial   "/>
    </font>
    <font>
      <b/>
      <sz val="8"/>
      <color theme="1"/>
      <name val="Arial   "/>
    </font>
    <font>
      <b/>
      <sz val="8"/>
      <color theme="0"/>
      <name val="Arial   "/>
    </font>
    <font>
      <b/>
      <sz val="10"/>
      <color theme="1"/>
      <name val="Arial   "/>
    </font>
    <font>
      <sz val="10"/>
      <color theme="1"/>
      <name val="Arial   "/>
    </font>
    <font>
      <sz val="10"/>
      <color theme="0"/>
      <name val="Arial"/>
      <family val="2"/>
    </font>
    <font>
      <sz val="9"/>
      <color theme="1"/>
      <name val="Arial   "/>
    </font>
    <font>
      <sz val="9"/>
      <name val="Arial"/>
      <family val="2"/>
    </font>
    <font>
      <b/>
      <sz val="10"/>
      <color theme="0"/>
      <name val="Calibri"/>
      <family val="2"/>
      <scheme val="minor"/>
    </font>
    <font>
      <b/>
      <sz val="6"/>
      <color theme="0"/>
      <name val="Arial"/>
      <family val="2"/>
    </font>
    <font>
      <sz val="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47">
    <xf numFmtId="0" fontId="0" fillId="0" borderId="0" xfId="0"/>
    <xf numFmtId="0" fontId="6" fillId="0" borderId="0" xfId="1" applyFont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0" fontId="6" fillId="0" borderId="11" xfId="1" applyFont="1" applyBorder="1" applyAlignment="1">
      <alignment vertical="center"/>
    </xf>
    <xf numFmtId="165" fontId="10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43" fontId="6" fillId="0" borderId="0" xfId="1" applyNumberFormat="1" applyFont="1" applyAlignment="1">
      <alignment vertical="center"/>
    </xf>
    <xf numFmtId="0" fontId="3" fillId="0" borderId="0" xfId="1"/>
    <xf numFmtId="0" fontId="3" fillId="0" borderId="11" xfId="1" applyBorder="1"/>
    <xf numFmtId="165" fontId="6" fillId="0" borderId="0" xfId="1" applyNumberFormat="1" applyFont="1" applyAlignment="1">
      <alignment vertical="center"/>
    </xf>
    <xf numFmtId="165" fontId="6" fillId="0" borderId="0" xfId="2" applyNumberFormat="1" applyFont="1" applyFill="1" applyAlignment="1">
      <alignment vertical="center"/>
    </xf>
    <xf numFmtId="165" fontId="6" fillId="0" borderId="0" xfId="2" applyNumberFormat="1" applyFont="1" applyAlignment="1">
      <alignment vertical="center"/>
    </xf>
    <xf numFmtId="165" fontId="17" fillId="2" borderId="0" xfId="2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18" fillId="0" borderId="2" xfId="1" applyFont="1" applyBorder="1" applyAlignment="1">
      <alignment vertical="center"/>
    </xf>
    <xf numFmtId="0" fontId="5" fillId="0" borderId="2" xfId="7" applyFont="1" applyBorder="1" applyAlignment="1">
      <alignment vertical="center"/>
    </xf>
    <xf numFmtId="0" fontId="5" fillId="0" borderId="9" xfId="7" applyFont="1" applyBorder="1" applyAlignment="1">
      <alignment vertical="top" wrapText="1"/>
    </xf>
    <xf numFmtId="0" fontId="6" fillId="0" borderId="0" xfId="7" applyFont="1" applyAlignment="1">
      <alignment vertical="center"/>
    </xf>
    <xf numFmtId="0" fontId="5" fillId="0" borderId="9" xfId="7" applyFont="1" applyBorder="1" applyAlignment="1">
      <alignment vertical="center"/>
    </xf>
    <xf numFmtId="0" fontId="25" fillId="2" borderId="9" xfId="7" applyFont="1" applyFill="1" applyBorder="1" applyAlignment="1">
      <alignment vertical="top" wrapText="1"/>
    </xf>
    <xf numFmtId="0" fontId="26" fillId="0" borderId="10" xfId="7" applyFont="1" applyBorder="1"/>
    <xf numFmtId="0" fontId="27" fillId="0" borderId="0" xfId="7" applyFont="1"/>
    <xf numFmtId="166" fontId="27" fillId="0" borderId="0" xfId="6" applyNumberFormat="1" applyFont="1" applyBorder="1"/>
    <xf numFmtId="165" fontId="27" fillId="0" borderId="0" xfId="8" applyNumberFormat="1" applyFont="1" applyBorder="1"/>
    <xf numFmtId="165" fontId="27" fillId="0" borderId="11" xfId="8" applyNumberFormat="1" applyFont="1" applyBorder="1"/>
    <xf numFmtId="0" fontId="29" fillId="2" borderId="10" xfId="7" applyFont="1" applyFill="1" applyBorder="1" applyAlignment="1">
      <alignment horizontal="center"/>
    </xf>
    <xf numFmtId="166" fontId="28" fillId="2" borderId="0" xfId="6" applyNumberFormat="1" applyFont="1" applyFill="1" applyBorder="1" applyAlignment="1">
      <alignment horizontal="center"/>
    </xf>
    <xf numFmtId="0" fontId="17" fillId="2" borderId="10" xfId="7" applyFont="1" applyFill="1" applyBorder="1"/>
    <xf numFmtId="166" fontId="8" fillId="2" borderId="0" xfId="6" applyNumberFormat="1" applyFont="1" applyFill="1" applyBorder="1"/>
    <xf numFmtId="0" fontId="31" fillId="2" borderId="11" xfId="7" applyFont="1" applyFill="1" applyBorder="1"/>
    <xf numFmtId="0" fontId="31" fillId="2" borderId="0" xfId="7" applyFont="1" applyFill="1"/>
    <xf numFmtId="0" fontId="32" fillId="2" borderId="10" xfId="7" applyFont="1" applyFill="1" applyBorder="1"/>
    <xf numFmtId="166" fontId="14" fillId="2" borderId="0" xfId="6" applyNumberFormat="1" applyFont="1" applyFill="1" applyBorder="1" applyAlignment="1">
      <alignment horizontal="center"/>
    </xf>
    <xf numFmtId="0" fontId="27" fillId="2" borderId="11" xfId="7" applyFont="1" applyFill="1" applyBorder="1"/>
    <xf numFmtId="0" fontId="27" fillId="2" borderId="0" xfId="7" applyFont="1" applyFill="1"/>
    <xf numFmtId="0" fontId="32" fillId="0" borderId="10" xfId="7" applyFont="1" applyBorder="1"/>
    <xf numFmtId="166" fontId="14" fillId="2" borderId="0" xfId="6" applyNumberFormat="1" applyFont="1" applyFill="1" applyBorder="1"/>
    <xf numFmtId="0" fontId="17" fillId="0" borderId="10" xfId="0" applyFont="1" applyBorder="1" applyAlignment="1">
      <alignment vertical="center" wrapText="1"/>
    </xf>
    <xf numFmtId="0" fontId="28" fillId="0" borderId="0" xfId="7" applyFont="1"/>
    <xf numFmtId="164" fontId="12" fillId="0" borderId="12" xfId="8" applyFont="1" applyFill="1" applyBorder="1" applyAlignment="1">
      <alignment horizontal="right" vertical="center"/>
    </xf>
    <xf numFmtId="166" fontId="8" fillId="2" borderId="14" xfId="6" applyNumberFormat="1" applyFont="1" applyFill="1" applyBorder="1"/>
    <xf numFmtId="0" fontId="28" fillId="0" borderId="11" xfId="7" applyFont="1" applyBorder="1"/>
    <xf numFmtId="0" fontId="32" fillId="0" borderId="10" xfId="0" applyFont="1" applyBorder="1" applyAlignment="1">
      <alignment vertical="center" wrapText="1"/>
    </xf>
    <xf numFmtId="166" fontId="13" fillId="0" borderId="0" xfId="6" applyNumberFormat="1" applyFont="1" applyFill="1" applyBorder="1" applyAlignment="1">
      <alignment horizontal="right" vertical="center"/>
    </xf>
    <xf numFmtId="0" fontId="32" fillId="0" borderId="10" xfId="0" applyFont="1" applyBorder="1" applyAlignment="1">
      <alignment vertical="top" wrapText="1" readingOrder="1"/>
    </xf>
    <xf numFmtId="1" fontId="32" fillId="0" borderId="10" xfId="7" applyNumberFormat="1" applyFont="1" applyBorder="1"/>
    <xf numFmtId="166" fontId="14" fillId="0" borderId="0" xfId="6" applyNumberFormat="1" applyFont="1" applyBorder="1"/>
    <xf numFmtId="166" fontId="8" fillId="0" borderId="0" xfId="6" applyNumberFormat="1" applyFont="1" applyBorder="1"/>
    <xf numFmtId="166" fontId="8" fillId="2" borderId="13" xfId="6" applyNumberFormat="1" applyFont="1" applyFill="1" applyBorder="1"/>
    <xf numFmtId="0" fontId="22" fillId="0" borderId="10" xfId="7" applyFont="1" applyBorder="1"/>
    <xf numFmtId="166" fontId="2" fillId="2" borderId="0" xfId="6" applyNumberFormat="1" applyFont="1" applyFill="1" applyBorder="1"/>
    <xf numFmtId="165" fontId="28" fillId="2" borderId="0" xfId="8" applyNumberFormat="1" applyFont="1" applyFill="1" applyBorder="1" applyAlignment="1">
      <alignment horizontal="center"/>
    </xf>
    <xf numFmtId="165" fontId="27" fillId="2" borderId="11" xfId="8" applyNumberFormat="1" applyFont="1" applyFill="1" applyBorder="1"/>
    <xf numFmtId="165" fontId="29" fillId="2" borderId="11" xfId="8" applyNumberFormat="1" applyFont="1" applyFill="1" applyBorder="1" applyAlignment="1">
      <alignment horizontal="center"/>
    </xf>
    <xf numFmtId="164" fontId="0" fillId="0" borderId="0" xfId="8" applyFont="1" applyBorder="1"/>
    <xf numFmtId="165" fontId="27" fillId="2" borderId="0" xfId="8" applyNumberFormat="1" applyFont="1" applyFill="1" applyBorder="1"/>
    <xf numFmtId="165" fontId="27" fillId="0" borderId="0" xfId="8" applyNumberFormat="1" applyFont="1" applyFill="1" applyBorder="1"/>
    <xf numFmtId="165" fontId="27" fillId="0" borderId="11" xfId="8" applyNumberFormat="1" applyFont="1" applyFill="1" applyBorder="1"/>
    <xf numFmtId="165" fontId="27" fillId="0" borderId="11" xfId="8" applyNumberFormat="1" applyFont="1" applyFill="1" applyBorder="1" applyAlignment="1">
      <alignment horizontal="right"/>
    </xf>
    <xf numFmtId="165" fontId="27" fillId="0" borderId="0" xfId="8" applyNumberFormat="1" applyFont="1" applyFill="1" applyBorder="1" applyAlignment="1">
      <alignment horizontal="right"/>
    </xf>
    <xf numFmtId="166" fontId="27" fillId="2" borderId="0" xfId="6" applyNumberFormat="1" applyFont="1" applyFill="1"/>
    <xf numFmtId="165" fontId="27" fillId="2" borderId="0" xfId="8" applyNumberFormat="1" applyFont="1" applyFill="1"/>
    <xf numFmtId="0" fontId="26" fillId="0" borderId="0" xfId="7" applyFont="1"/>
    <xf numFmtId="166" fontId="27" fillId="0" borderId="0" xfId="6" applyNumberFormat="1" applyFont="1"/>
    <xf numFmtId="165" fontId="27" fillId="0" borderId="0" xfId="8" applyNumberFormat="1" applyFont="1"/>
    <xf numFmtId="0" fontId="4" fillId="0" borderId="16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7" fillId="2" borderId="6" xfId="1" applyFont="1" applyFill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0" fontId="9" fillId="0" borderId="16" xfId="1" applyFont="1" applyBorder="1"/>
    <xf numFmtId="0" fontId="14" fillId="0" borderId="16" xfId="1" applyFont="1" applyBorder="1" applyAlignment="1">
      <alignment horizontal="center"/>
    </xf>
    <xf numFmtId="0" fontId="14" fillId="0" borderId="16" xfId="1" applyFont="1" applyBorder="1"/>
    <xf numFmtId="0" fontId="3" fillId="0" borderId="16" xfId="1" applyBorder="1"/>
    <xf numFmtId="166" fontId="27" fillId="0" borderId="0" xfId="7" applyNumberFormat="1" applyFont="1"/>
    <xf numFmtId="0" fontId="26" fillId="2" borderId="10" xfId="7" applyFont="1" applyFill="1" applyBorder="1"/>
    <xf numFmtId="165" fontId="6" fillId="0" borderId="0" xfId="2" applyNumberFormat="1" applyFont="1" applyFill="1" applyBorder="1" applyAlignment="1">
      <alignment vertical="center"/>
    </xf>
    <xf numFmtId="165" fontId="12" fillId="0" borderId="0" xfId="2" applyNumberFormat="1" applyFont="1" applyFill="1" applyBorder="1" applyAlignment="1">
      <alignment horizontal="center" vertical="center" wrapText="1"/>
    </xf>
    <xf numFmtId="49" fontId="35" fillId="4" borderId="21" xfId="0" applyNumberFormat="1" applyFont="1" applyFill="1" applyBorder="1" applyAlignment="1">
      <alignment wrapText="1"/>
    </xf>
    <xf numFmtId="0" fontId="4" fillId="0" borderId="5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32" fillId="2" borderId="10" xfId="1" applyFont="1" applyFill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7" fillId="0" borderId="10" xfId="1" applyFont="1" applyBorder="1"/>
    <xf numFmtId="0" fontId="4" fillId="0" borderId="0" xfId="1" applyFont="1" applyAlignment="1">
      <alignment vertical="center"/>
    </xf>
    <xf numFmtId="0" fontId="10" fillId="0" borderId="6" xfId="1" applyFont="1" applyBorder="1" applyAlignment="1">
      <alignment vertical="center"/>
    </xf>
    <xf numFmtId="0" fontId="37" fillId="0" borderId="16" xfId="1" applyFont="1" applyBorder="1"/>
    <xf numFmtId="43" fontId="4" fillId="0" borderId="10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8" fillId="2" borderId="11" xfId="7" applyFont="1" applyFill="1" applyBorder="1" applyAlignment="1">
      <alignment horizontal="center"/>
    </xf>
    <xf numFmtId="0" fontId="4" fillId="0" borderId="17" xfId="1" applyFont="1" applyBorder="1" applyAlignment="1">
      <alignment vertical="center"/>
    </xf>
    <xf numFmtId="0" fontId="28" fillId="2" borderId="0" xfId="7" applyFont="1" applyFill="1" applyAlignment="1">
      <alignment horizontal="center"/>
    </xf>
    <xf numFmtId="0" fontId="8" fillId="2" borderId="0" xfId="7" applyFont="1" applyFill="1" applyAlignment="1">
      <alignment horizontal="center"/>
    </xf>
    <xf numFmtId="3" fontId="8" fillId="2" borderId="0" xfId="7" applyNumberFormat="1" applyFont="1" applyFill="1" applyAlignment="1">
      <alignment horizontal="center"/>
    </xf>
    <xf numFmtId="0" fontId="30" fillId="0" borderId="0" xfId="7" applyFont="1" applyAlignment="1">
      <alignment horizontal="center"/>
    </xf>
    <xf numFmtId="0" fontId="14" fillId="2" borderId="0" xfId="7" applyFont="1" applyFill="1"/>
    <xf numFmtId="0" fontId="14" fillId="0" borderId="0" xfId="7" applyFont="1"/>
    <xf numFmtId="0" fontId="8" fillId="0" borderId="0" xfId="7" applyFont="1" applyAlignment="1">
      <alignment horizontal="center"/>
    </xf>
    <xf numFmtId="3" fontId="14" fillId="2" borderId="0" xfId="7" applyNumberFormat="1" applyFont="1" applyFill="1" applyAlignment="1">
      <alignment horizontal="center"/>
    </xf>
    <xf numFmtId="3" fontId="14" fillId="2" borderId="0" xfId="7" applyNumberFormat="1" applyFont="1" applyFill="1"/>
    <xf numFmtId="3" fontId="8" fillId="0" borderId="0" xfId="7" applyNumberFormat="1" applyFont="1" applyAlignment="1">
      <alignment horizontal="center"/>
    </xf>
    <xf numFmtId="3" fontId="8" fillId="2" borderId="0" xfId="7" applyNumberFormat="1" applyFont="1" applyFill="1"/>
    <xf numFmtId="0" fontId="8" fillId="0" borderId="0" xfId="7" applyFont="1"/>
    <xf numFmtId="0" fontId="2" fillId="0" borderId="0" xfId="7"/>
    <xf numFmtId="3" fontId="2" fillId="2" borderId="0" xfId="7" applyNumberFormat="1" applyFill="1"/>
    <xf numFmtId="0" fontId="6" fillId="0" borderId="0" xfId="7" applyFont="1" applyAlignment="1">
      <alignment vertical="top" wrapText="1"/>
    </xf>
    <xf numFmtId="0" fontId="8" fillId="2" borderId="0" xfId="7" applyFont="1" applyFill="1"/>
    <xf numFmtId="0" fontId="9" fillId="0" borderId="0" xfId="7" applyFont="1"/>
    <xf numFmtId="44" fontId="6" fillId="0" borderId="0" xfId="7" applyNumberFormat="1" applyFont="1" applyAlignment="1">
      <alignment vertical="top" wrapText="1"/>
    </xf>
    <xf numFmtId="164" fontId="12" fillId="0" borderId="26" xfId="8" applyFont="1" applyFill="1" applyBorder="1" applyAlignment="1">
      <alignment horizontal="right" vertical="center"/>
    </xf>
    <xf numFmtId="164" fontId="12" fillId="0" borderId="16" xfId="8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49" fontId="40" fillId="0" borderId="19" xfId="0" applyNumberFormat="1" applyFont="1" applyBorder="1" applyAlignment="1">
      <alignment vertical="center" wrapText="1"/>
    </xf>
    <xf numFmtId="43" fontId="40" fillId="0" borderId="0" xfId="5" applyFont="1" applyAlignment="1">
      <alignment vertical="center" wrapText="1"/>
    </xf>
    <xf numFmtId="43" fontId="40" fillId="2" borderId="0" xfId="5" applyFont="1" applyFill="1" applyAlignment="1">
      <alignment vertical="center" wrapText="1"/>
    </xf>
    <xf numFmtId="0" fontId="40" fillId="2" borderId="0" xfId="0" applyFont="1" applyFill="1" applyAlignment="1">
      <alignment vertical="center" wrapText="1"/>
    </xf>
    <xf numFmtId="49" fontId="40" fillId="0" borderId="20" xfId="0" applyNumberFormat="1" applyFont="1" applyBorder="1" applyAlignment="1">
      <alignment vertical="center" wrapText="1"/>
    </xf>
    <xf numFmtId="0" fontId="38" fillId="2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43" fontId="38" fillId="0" borderId="0" xfId="5" applyFont="1" applyAlignment="1">
      <alignment vertical="center" wrapText="1"/>
    </xf>
    <xf numFmtId="43" fontId="38" fillId="0" borderId="0" xfId="5" applyFont="1" applyFill="1" applyBorder="1" applyAlignment="1">
      <alignment vertical="center" wrapText="1"/>
    </xf>
    <xf numFmtId="49" fontId="39" fillId="3" borderId="19" xfId="0" applyNumberFormat="1" applyFont="1" applyFill="1" applyBorder="1" applyAlignment="1">
      <alignment vertical="center" wrapText="1"/>
    </xf>
    <xf numFmtId="49" fontId="39" fillId="3" borderId="20" xfId="0" applyNumberFormat="1" applyFont="1" applyFill="1" applyBorder="1" applyAlignment="1">
      <alignment vertical="center" wrapText="1"/>
    </xf>
    <xf numFmtId="0" fontId="35" fillId="5" borderId="15" xfId="1" applyFont="1" applyFill="1" applyBorder="1" applyAlignment="1">
      <alignment vertical="top" readingOrder="1"/>
    </xf>
    <xf numFmtId="0" fontId="35" fillId="4" borderId="15" xfId="1" applyFont="1" applyFill="1" applyBorder="1" applyAlignment="1">
      <alignment vertical="top" readingOrder="1"/>
    </xf>
    <xf numFmtId="49" fontId="39" fillId="0" borderId="21" xfId="0" applyNumberFormat="1" applyFont="1" applyBorder="1" applyAlignment="1">
      <alignment wrapText="1"/>
    </xf>
    <xf numFmtId="0" fontId="39" fillId="0" borderId="15" xfId="1" applyFont="1" applyBorder="1" applyAlignment="1">
      <alignment vertical="top" readingOrder="1"/>
    </xf>
    <xf numFmtId="0" fontId="38" fillId="0" borderId="15" xfId="1" applyFont="1" applyBorder="1" applyAlignment="1">
      <alignment vertical="top" readingOrder="1"/>
    </xf>
    <xf numFmtId="0" fontId="39" fillId="6" borderId="15" xfId="1" applyFont="1" applyFill="1" applyBorder="1" applyAlignment="1">
      <alignment vertical="top" readingOrder="1"/>
    </xf>
    <xf numFmtId="44" fontId="35" fillId="5" borderId="15" xfId="1" applyNumberFormat="1" applyFont="1" applyFill="1" applyBorder="1" applyAlignment="1">
      <alignment vertical="top" wrapText="1" readingOrder="1"/>
    </xf>
    <xf numFmtId="44" fontId="35" fillId="4" borderId="15" xfId="1" applyNumberFormat="1" applyFont="1" applyFill="1" applyBorder="1" applyAlignment="1">
      <alignment vertical="top" wrapText="1" readingOrder="1"/>
    </xf>
    <xf numFmtId="44" fontId="39" fillId="6" borderId="15" xfId="1" applyNumberFormat="1" applyFont="1" applyFill="1" applyBorder="1" applyAlignment="1">
      <alignment vertical="top" wrapText="1" readingOrder="1"/>
    </xf>
    <xf numFmtId="44" fontId="39" fillId="0" borderId="15" xfId="1" applyNumberFormat="1" applyFont="1" applyBorder="1" applyAlignment="1">
      <alignment vertical="top" wrapText="1" readingOrder="1"/>
    </xf>
    <xf numFmtId="44" fontId="38" fillId="0" borderId="15" xfId="1" applyNumberFormat="1" applyFont="1" applyBorder="1" applyAlignment="1">
      <alignment vertical="top" wrapText="1" readingOrder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43" fontId="39" fillId="0" borderId="24" xfId="5" applyFont="1" applyBorder="1" applyAlignment="1">
      <alignment horizontal="center" vertical="center" wrapText="1"/>
    </xf>
    <xf numFmtId="43" fontId="39" fillId="0" borderId="25" xfId="5" applyFont="1" applyBorder="1" applyAlignment="1">
      <alignment horizontal="center" vertical="center" wrapText="1"/>
    </xf>
    <xf numFmtId="49" fontId="35" fillId="5" borderId="21" xfId="0" applyNumberFormat="1" applyFont="1" applyFill="1" applyBorder="1" applyAlignment="1">
      <alignment wrapText="1"/>
    </xf>
    <xf numFmtId="44" fontId="35" fillId="5" borderId="22" xfId="1" applyNumberFormat="1" applyFont="1" applyFill="1" applyBorder="1" applyAlignment="1">
      <alignment vertical="top" wrapText="1" readingOrder="1"/>
    </xf>
    <xf numFmtId="44" fontId="35" fillId="4" borderId="22" xfId="1" applyNumberFormat="1" applyFont="1" applyFill="1" applyBorder="1" applyAlignment="1">
      <alignment vertical="top" wrapText="1" readingOrder="1"/>
    </xf>
    <xf numFmtId="49" fontId="39" fillId="6" borderId="21" xfId="0" applyNumberFormat="1" applyFont="1" applyFill="1" applyBorder="1" applyAlignment="1">
      <alignment wrapText="1"/>
    </xf>
    <xf numFmtId="44" fontId="39" fillId="6" borderId="22" xfId="1" applyNumberFormat="1" applyFont="1" applyFill="1" applyBorder="1" applyAlignment="1">
      <alignment vertical="top" wrapText="1" readingOrder="1"/>
    </xf>
    <xf numFmtId="44" fontId="39" fillId="0" borderId="22" xfId="1" applyNumberFormat="1" applyFont="1" applyBorder="1" applyAlignment="1">
      <alignment vertical="top" wrapText="1" readingOrder="1"/>
    </xf>
    <xf numFmtId="49" fontId="38" fillId="0" borderId="21" xfId="0" applyNumberFormat="1" applyFont="1" applyBorder="1" applyAlignment="1">
      <alignment wrapText="1"/>
    </xf>
    <xf numFmtId="44" fontId="38" fillId="0" borderId="22" xfId="1" applyNumberFormat="1" applyFont="1" applyBorder="1" applyAlignment="1">
      <alignment vertical="top" wrapText="1" readingOrder="1"/>
    </xf>
    <xf numFmtId="0" fontId="35" fillId="4" borderId="21" xfId="1" applyFont="1" applyFill="1" applyBorder="1" applyAlignment="1">
      <alignment vertical="top" wrapText="1" readingOrder="1"/>
    </xf>
    <xf numFmtId="0" fontId="39" fillId="6" borderId="21" xfId="1" applyFont="1" applyFill="1" applyBorder="1" applyAlignment="1">
      <alignment vertical="top" wrapText="1" readingOrder="1"/>
    </xf>
    <xf numFmtId="0" fontId="39" fillId="0" borderId="21" xfId="1" applyFont="1" applyBorder="1" applyAlignment="1">
      <alignment vertical="top" wrapText="1" readingOrder="1"/>
    </xf>
    <xf numFmtId="0" fontId="7" fillId="2" borderId="6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1" fillId="0" borderId="16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27" fillId="0" borderId="0" xfId="7" applyFont="1" applyAlignment="1">
      <alignment horizontal="center"/>
    </xf>
    <xf numFmtId="0" fontId="28" fillId="0" borderId="0" xfId="7" applyFont="1" applyAlignment="1">
      <alignment horizontal="center"/>
    </xf>
    <xf numFmtId="44" fontId="38" fillId="0" borderId="0" xfId="0" applyNumberFormat="1" applyFont="1" applyAlignment="1">
      <alignment vertical="center" wrapText="1"/>
    </xf>
    <xf numFmtId="9" fontId="38" fillId="0" borderId="0" xfId="12" applyFont="1" applyAlignment="1">
      <alignment vertical="center" wrapText="1"/>
    </xf>
    <xf numFmtId="167" fontId="38" fillId="0" borderId="0" xfId="12" applyNumberFormat="1" applyFont="1" applyAlignment="1">
      <alignment vertical="center" wrapText="1"/>
    </xf>
    <xf numFmtId="166" fontId="8" fillId="2" borderId="0" xfId="6" applyNumberFormat="1" applyFont="1" applyFill="1" applyBorder="1" applyAlignment="1">
      <alignment horizontal="center"/>
    </xf>
    <xf numFmtId="0" fontId="16" fillId="0" borderId="27" xfId="0" applyFont="1" applyBorder="1" applyAlignment="1">
      <alignment vertical="top" wrapText="1" readingOrder="1"/>
    </xf>
    <xf numFmtId="165" fontId="13" fillId="0" borderId="0" xfId="2" applyNumberFormat="1" applyFont="1" applyFill="1" applyBorder="1" applyAlignment="1">
      <alignment horizontal="right" vertical="center"/>
    </xf>
    <xf numFmtId="165" fontId="7" fillId="2" borderId="6" xfId="1" applyNumberFormat="1" applyFont="1" applyFill="1" applyBorder="1" applyAlignment="1">
      <alignment vertical="center"/>
    </xf>
    <xf numFmtId="165" fontId="8" fillId="0" borderId="0" xfId="2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165" fontId="12" fillId="0" borderId="0" xfId="2" applyNumberFormat="1" applyFont="1" applyFill="1" applyBorder="1" applyAlignment="1">
      <alignment vertical="center"/>
    </xf>
    <xf numFmtId="165" fontId="12" fillId="0" borderId="0" xfId="2" applyNumberFormat="1" applyFont="1" applyFill="1" applyBorder="1" applyAlignment="1">
      <alignment horizontal="right" vertical="center"/>
    </xf>
    <xf numFmtId="165" fontId="14" fillId="0" borderId="16" xfId="1" applyNumberFormat="1" applyFont="1" applyBorder="1"/>
    <xf numFmtId="165" fontId="9" fillId="2" borderId="0" xfId="2" applyNumberFormat="1" applyFont="1" applyFill="1" applyBorder="1" applyAlignment="1">
      <alignment vertical="center"/>
    </xf>
    <xf numFmtId="165" fontId="8" fillId="2" borderId="0" xfId="2" applyNumberFormat="1" applyFont="1" applyFill="1" applyBorder="1" applyAlignment="1">
      <alignment horizontal="center" vertical="center" wrapText="1"/>
    </xf>
    <xf numFmtId="165" fontId="11" fillId="0" borderId="0" xfId="2" applyNumberFormat="1" applyFont="1" applyFill="1" applyBorder="1" applyAlignment="1">
      <alignment horizontal="center" vertical="center" wrapText="1"/>
    </xf>
    <xf numFmtId="165" fontId="14" fillId="0" borderId="0" xfId="2" applyNumberFormat="1" applyFont="1" applyFill="1" applyBorder="1" applyAlignment="1">
      <alignment vertical="center"/>
    </xf>
    <xf numFmtId="165" fontId="14" fillId="0" borderId="0" xfId="2" applyNumberFormat="1" applyFont="1" applyFill="1" applyBorder="1" applyAlignment="1">
      <alignment horizontal="right"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9" fillId="0" borderId="0" xfId="2" applyNumberFormat="1" applyFont="1" applyBorder="1" applyAlignment="1">
      <alignment vertical="center"/>
    </xf>
    <xf numFmtId="165" fontId="9" fillId="0" borderId="0" xfId="1" applyNumberFormat="1" applyFont="1" applyAlignment="1">
      <alignment vertical="center"/>
    </xf>
    <xf numFmtId="165" fontId="4" fillId="0" borderId="16" xfId="1" applyNumberFormat="1" applyFont="1" applyBorder="1" applyAlignment="1">
      <alignment horizontal="center" vertical="center"/>
    </xf>
    <xf numFmtId="165" fontId="9" fillId="0" borderId="0" xfId="2" applyNumberFormat="1" applyFont="1" applyFill="1" applyAlignment="1">
      <alignment vertical="center"/>
    </xf>
    <xf numFmtId="165" fontId="9" fillId="0" borderId="0" xfId="2" applyNumberFormat="1" applyFont="1" applyAlignment="1">
      <alignment vertical="center"/>
    </xf>
    <xf numFmtId="9" fontId="7" fillId="2" borderId="6" xfId="12" applyFont="1" applyFill="1" applyBorder="1" applyAlignment="1">
      <alignment vertical="center"/>
    </xf>
    <xf numFmtId="9" fontId="9" fillId="2" borderId="0" xfId="12" applyFont="1" applyFill="1" applyBorder="1" applyAlignment="1">
      <alignment vertical="center"/>
    </xf>
    <xf numFmtId="9" fontId="8" fillId="2" borderId="0" xfId="12" applyFont="1" applyFill="1" applyBorder="1" applyAlignment="1">
      <alignment horizontal="center" vertical="center" wrapText="1"/>
    </xf>
    <xf numFmtId="9" fontId="11" fillId="0" borderId="0" xfId="12" applyFont="1" applyFill="1" applyBorder="1" applyAlignment="1">
      <alignment horizontal="center" vertical="center" wrapText="1"/>
    </xf>
    <xf numFmtId="9" fontId="14" fillId="0" borderId="0" xfId="12" applyFont="1" applyFill="1" applyBorder="1" applyAlignment="1">
      <alignment vertical="center"/>
    </xf>
    <xf numFmtId="9" fontId="14" fillId="0" borderId="0" xfId="12" applyFont="1" applyFill="1" applyBorder="1" applyAlignment="1">
      <alignment horizontal="right" vertical="center"/>
    </xf>
    <xf numFmtId="9" fontId="9" fillId="0" borderId="0" xfId="12" applyFont="1" applyBorder="1" applyAlignment="1">
      <alignment vertical="center"/>
    </xf>
    <xf numFmtId="9" fontId="9" fillId="0" borderId="0" xfId="12" applyFont="1" applyAlignment="1">
      <alignment vertical="center"/>
    </xf>
    <xf numFmtId="9" fontId="4" fillId="0" borderId="16" xfId="12" applyFont="1" applyBorder="1" applyAlignment="1">
      <alignment horizontal="center" vertical="center"/>
    </xf>
    <xf numFmtId="9" fontId="9" fillId="0" borderId="0" xfId="12" applyFont="1" applyFill="1" applyAlignment="1">
      <alignment vertical="center"/>
    </xf>
    <xf numFmtId="43" fontId="6" fillId="7" borderId="0" xfId="1" applyNumberFormat="1" applyFont="1" applyFill="1" applyAlignment="1">
      <alignment vertical="center"/>
    </xf>
    <xf numFmtId="0" fontId="18" fillId="0" borderId="1" xfId="1" applyFont="1" applyBorder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8" fillId="0" borderId="0" xfId="1" applyFont="1" applyAlignment="1">
      <alignment horizontal="center"/>
    </xf>
    <xf numFmtId="0" fontId="6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32" fillId="0" borderId="0" xfId="1" applyFont="1" applyAlignment="1">
      <alignment vertical="center"/>
    </xf>
    <xf numFmtId="0" fontId="8" fillId="2" borderId="0" xfId="1" applyFont="1" applyFill="1" applyAlignment="1">
      <alignment horizontal="center" vertical="center"/>
    </xf>
    <xf numFmtId="165" fontId="12" fillId="2" borderId="0" xfId="2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1" applyFont="1" applyAlignment="1">
      <alignment horizontal="left" vertical="center"/>
    </xf>
    <xf numFmtId="44" fontId="6" fillId="0" borderId="0" xfId="1" applyNumberFormat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/>
    </xf>
    <xf numFmtId="43" fontId="12" fillId="0" borderId="0" xfId="1" applyNumberFormat="1" applyFont="1" applyAlignment="1">
      <alignment horizontal="left" vertical="center"/>
    </xf>
    <xf numFmtId="0" fontId="7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21" fillId="0" borderId="0" xfId="1" applyFont="1" applyAlignment="1">
      <alignment horizontal="left" vertical="center" wrapText="1"/>
    </xf>
    <xf numFmtId="165" fontId="21" fillId="0" borderId="0" xfId="1" applyNumberFormat="1" applyFont="1" applyAlignment="1">
      <alignment horizontal="left" vertical="center" wrapText="1"/>
    </xf>
    <xf numFmtId="9" fontId="21" fillId="0" borderId="0" xfId="12" applyFont="1" applyBorder="1" applyAlignment="1">
      <alignment horizontal="left" vertical="center" wrapText="1"/>
    </xf>
    <xf numFmtId="0" fontId="34" fillId="0" borderId="0" xfId="1" applyFont="1" applyAlignment="1">
      <alignment vertical="center" wrapText="1"/>
    </xf>
    <xf numFmtId="165" fontId="34" fillId="0" borderId="0" xfId="1" applyNumberFormat="1" applyFont="1" applyAlignment="1">
      <alignment vertical="center" wrapText="1"/>
    </xf>
    <xf numFmtId="9" fontId="34" fillId="0" borderId="0" xfId="12" applyFont="1" applyBorder="1" applyAlignment="1">
      <alignment vertical="center" wrapText="1"/>
    </xf>
    <xf numFmtId="0" fontId="14" fillId="0" borderId="0" xfId="1" applyFont="1"/>
    <xf numFmtId="165" fontId="14" fillId="0" borderId="0" xfId="1" applyNumberFormat="1" applyFont="1"/>
    <xf numFmtId="9" fontId="14" fillId="0" borderId="0" xfId="12" applyFont="1" applyBorder="1"/>
    <xf numFmtId="0" fontId="8" fillId="0" borderId="0" xfId="1" applyFont="1"/>
    <xf numFmtId="0" fontId="37" fillId="0" borderId="0" xfId="1" applyFont="1"/>
    <xf numFmtId="0" fontId="41" fillId="0" borderId="0" xfId="1" applyFont="1" applyAlignment="1">
      <alignment horizontal="center"/>
    </xf>
    <xf numFmtId="0" fontId="9" fillId="0" borderId="0" xfId="1" applyFont="1"/>
    <xf numFmtId="0" fontId="14" fillId="0" borderId="0" xfId="1" applyFont="1" applyAlignment="1">
      <alignment horizontal="center"/>
    </xf>
    <xf numFmtId="9" fontId="14" fillId="0" borderId="11" xfId="12" applyFont="1" applyFill="1" applyBorder="1" applyAlignment="1">
      <alignment horizontal="right" vertical="center"/>
    </xf>
    <xf numFmtId="0" fontId="6" fillId="0" borderId="18" xfId="1" applyFont="1" applyBorder="1" applyAlignment="1">
      <alignment vertical="center"/>
    </xf>
    <xf numFmtId="9" fontId="8" fillId="2" borderId="11" xfId="12" applyFont="1" applyFill="1" applyBorder="1" applyAlignment="1">
      <alignment horizontal="center" vertical="center" wrapText="1"/>
    </xf>
    <xf numFmtId="165" fontId="12" fillId="0" borderId="0" xfId="5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vertical="center"/>
    </xf>
    <xf numFmtId="165" fontId="12" fillId="0" borderId="0" xfId="5" applyNumberFormat="1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49" fontId="0" fillId="0" borderId="19" xfId="0" applyNumberFormat="1" applyBorder="1" applyAlignment="1">
      <alignment vertical="center" wrapText="1"/>
    </xf>
    <xf numFmtId="43" fontId="0" fillId="0" borderId="0" xfId="5" applyFont="1" applyAlignment="1">
      <alignment vertical="center" wrapText="1"/>
    </xf>
    <xf numFmtId="43" fontId="0" fillId="2" borderId="0" xfId="5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9" fontId="42" fillId="3" borderId="19" xfId="0" applyNumberFormat="1" applyFont="1" applyFill="1" applyBorder="1" applyAlignment="1">
      <alignment vertical="center" wrapText="1"/>
    </xf>
    <xf numFmtId="49" fontId="42" fillId="3" borderId="20" xfId="0" applyNumberFormat="1" applyFont="1" applyFill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43" fontId="41" fillId="0" borderId="30" xfId="5" applyFont="1" applyBorder="1" applyAlignment="1">
      <alignment horizontal="center" vertical="center" wrapText="1"/>
    </xf>
    <xf numFmtId="0" fontId="43" fillId="2" borderId="0" xfId="0" applyFont="1" applyFill="1" applyAlignment="1">
      <alignment vertical="center" wrapText="1"/>
    </xf>
    <xf numFmtId="49" fontId="35" fillId="5" borderId="23" xfId="0" applyNumberFormat="1" applyFont="1" applyFill="1" applyBorder="1" applyAlignment="1">
      <alignment wrapText="1"/>
    </xf>
    <xf numFmtId="49" fontId="35" fillId="5" borderId="24" xfId="0" applyNumberFormat="1" applyFont="1" applyFill="1" applyBorder="1" applyAlignment="1">
      <alignment wrapText="1"/>
    </xf>
    <xf numFmtId="168" fontId="35" fillId="5" borderId="24" xfId="5" applyNumberFormat="1" applyFont="1" applyFill="1" applyBorder="1" applyAlignment="1">
      <alignment horizontal="right" wrapText="1"/>
    </xf>
    <xf numFmtId="168" fontId="35" fillId="5" borderId="25" xfId="5" applyNumberFormat="1" applyFont="1" applyFill="1" applyBorder="1" applyAlignment="1">
      <alignment horizontal="right" wrapText="1"/>
    </xf>
    <xf numFmtId="168" fontId="16" fillId="0" borderId="27" xfId="0" applyNumberFormat="1" applyFont="1" applyBorder="1" applyAlignment="1">
      <alignment vertical="top" wrapText="1" readingOrder="1"/>
    </xf>
    <xf numFmtId="0" fontId="43" fillId="0" borderId="0" xfId="0" applyFont="1" applyAlignment="1">
      <alignment vertical="center" wrapText="1"/>
    </xf>
    <xf numFmtId="49" fontId="35" fillId="4" borderId="15" xfId="0" applyNumberFormat="1" applyFont="1" applyFill="1" applyBorder="1" applyAlignment="1">
      <alignment wrapText="1"/>
    </xf>
    <xf numFmtId="168" fontId="35" fillId="4" borderId="15" xfId="5" applyNumberFormat="1" applyFont="1" applyFill="1" applyBorder="1" applyAlignment="1">
      <alignment horizontal="right" wrapText="1"/>
    </xf>
    <xf numFmtId="168" fontId="35" fillId="4" borderId="22" xfId="5" applyNumberFormat="1" applyFont="1" applyFill="1" applyBorder="1" applyAlignment="1">
      <alignment horizontal="right" wrapText="1"/>
    </xf>
    <xf numFmtId="49" fontId="39" fillId="8" borderId="21" xfId="0" applyNumberFormat="1" applyFont="1" applyFill="1" applyBorder="1" applyAlignment="1">
      <alignment wrapText="1"/>
    </xf>
    <xf numFmtId="49" fontId="39" fillId="8" borderId="15" xfId="0" applyNumberFormat="1" applyFont="1" applyFill="1" applyBorder="1" applyAlignment="1">
      <alignment wrapText="1"/>
    </xf>
    <xf numFmtId="168" fontId="39" fillId="8" borderId="15" xfId="5" applyNumberFormat="1" applyFont="1" applyFill="1" applyBorder="1" applyAlignment="1">
      <alignment horizontal="right" wrapText="1"/>
    </xf>
    <xf numFmtId="168" fontId="39" fillId="8" borderId="22" xfId="5" applyNumberFormat="1" applyFont="1" applyFill="1" applyBorder="1" applyAlignment="1">
      <alignment horizontal="right" wrapText="1"/>
    </xf>
    <xf numFmtId="49" fontId="39" fillId="0" borderId="15" xfId="0" applyNumberFormat="1" applyFont="1" applyBorder="1" applyAlignment="1">
      <alignment wrapText="1"/>
    </xf>
    <xf numFmtId="168" fontId="39" fillId="0" borderId="15" xfId="5" applyNumberFormat="1" applyFont="1" applyFill="1" applyBorder="1" applyAlignment="1">
      <alignment horizontal="right" wrapText="1"/>
    </xf>
    <xf numFmtId="168" fontId="39" fillId="0" borderId="22" xfId="5" applyNumberFormat="1" applyFont="1" applyFill="1" applyBorder="1" applyAlignment="1">
      <alignment horizontal="right" wrapText="1"/>
    </xf>
    <xf numFmtId="0" fontId="16" fillId="0" borderId="0" xfId="0" applyFont="1" applyAlignment="1">
      <alignment vertical="top" wrapText="1" readingOrder="1"/>
    </xf>
    <xf numFmtId="168" fontId="38" fillId="0" borderId="0" xfId="5" applyNumberFormat="1" applyFont="1" applyFill="1" applyBorder="1" applyAlignment="1">
      <alignment horizontal="right" wrapText="1"/>
    </xf>
    <xf numFmtId="168" fontId="39" fillId="0" borderId="0" xfId="5" applyNumberFormat="1" applyFont="1" applyFill="1" applyBorder="1" applyAlignment="1">
      <alignment horizontal="right" wrapText="1"/>
    </xf>
    <xf numFmtId="49" fontId="35" fillId="5" borderId="15" xfId="0" applyNumberFormat="1" applyFont="1" applyFill="1" applyBorder="1" applyAlignment="1">
      <alignment wrapText="1"/>
    </xf>
    <xf numFmtId="168" fontId="35" fillId="5" borderId="15" xfId="5" applyNumberFormat="1" applyFont="1" applyFill="1" applyBorder="1" applyAlignment="1">
      <alignment horizontal="right" wrapText="1"/>
    </xf>
    <xf numFmtId="168" fontId="35" fillId="5" borderId="22" xfId="5" applyNumberFormat="1" applyFont="1" applyFill="1" applyBorder="1" applyAlignment="1">
      <alignment horizontal="right" wrapText="1"/>
    </xf>
    <xf numFmtId="0" fontId="39" fillId="0" borderId="21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168" fontId="39" fillId="0" borderId="15" xfId="5" applyNumberFormat="1" applyFont="1" applyFill="1" applyBorder="1" applyAlignment="1">
      <alignment vertical="center" wrapText="1"/>
    </xf>
    <xf numFmtId="168" fontId="39" fillId="0" borderId="22" xfId="5" applyNumberFormat="1" applyFont="1" applyFill="1" applyBorder="1" applyAlignment="1">
      <alignment vertical="center" wrapText="1"/>
    </xf>
    <xf numFmtId="0" fontId="35" fillId="4" borderId="21" xfId="0" applyFont="1" applyFill="1" applyBorder="1" applyAlignment="1">
      <alignment vertical="center" wrapText="1"/>
    </xf>
    <xf numFmtId="0" fontId="35" fillId="4" borderId="15" xfId="0" applyFont="1" applyFill="1" applyBorder="1" applyAlignment="1">
      <alignment vertical="center" wrapText="1"/>
    </xf>
    <xf numFmtId="168" fontId="35" fillId="4" borderId="15" xfId="5" applyNumberFormat="1" applyFont="1" applyFill="1" applyBorder="1" applyAlignment="1">
      <alignment vertical="center" wrapText="1"/>
    </xf>
    <xf numFmtId="168" fontId="35" fillId="4" borderId="22" xfId="5" applyNumberFormat="1" applyFont="1" applyFill="1" applyBorder="1" applyAlignment="1">
      <alignment vertical="center" wrapText="1"/>
    </xf>
    <xf numFmtId="0" fontId="39" fillId="8" borderId="21" xfId="0" applyFont="1" applyFill="1" applyBorder="1" applyAlignment="1">
      <alignment vertical="center" wrapText="1"/>
    </xf>
    <xf numFmtId="0" fontId="39" fillId="8" borderId="15" xfId="0" applyFont="1" applyFill="1" applyBorder="1" applyAlignment="1">
      <alignment vertical="center" wrapText="1"/>
    </xf>
    <xf numFmtId="168" fontId="39" fillId="8" borderId="15" xfId="5" applyNumberFormat="1" applyFont="1" applyFill="1" applyBorder="1" applyAlignment="1">
      <alignment vertical="center" wrapText="1"/>
    </xf>
    <xf numFmtId="168" fontId="39" fillId="8" borderId="22" xfId="5" applyNumberFormat="1" applyFont="1" applyFill="1" applyBorder="1" applyAlignment="1">
      <alignment vertical="center" wrapText="1"/>
    </xf>
    <xf numFmtId="43" fontId="43" fillId="0" borderId="0" xfId="5" applyFont="1" applyFill="1" applyBorder="1" applyAlignment="1">
      <alignment vertical="center" wrapText="1"/>
    </xf>
    <xf numFmtId="43" fontId="43" fillId="0" borderId="0" xfId="5" applyFont="1" applyAlignment="1">
      <alignment vertical="center" wrapText="1"/>
    </xf>
    <xf numFmtId="165" fontId="12" fillId="0" borderId="16" xfId="8" applyNumberFormat="1" applyFont="1" applyFill="1" applyBorder="1" applyAlignment="1">
      <alignment horizontal="right" vertical="center"/>
    </xf>
    <xf numFmtId="165" fontId="8" fillId="2" borderId="0" xfId="7" applyNumberFormat="1" applyFont="1" applyFill="1"/>
    <xf numFmtId="165" fontId="12" fillId="0" borderId="26" xfId="8" applyNumberFormat="1" applyFont="1" applyFill="1" applyBorder="1" applyAlignment="1">
      <alignment horizontal="right" vertical="center"/>
    </xf>
    <xf numFmtId="165" fontId="8" fillId="2" borderId="14" xfId="6" applyNumberFormat="1" applyFont="1" applyFill="1" applyBorder="1"/>
    <xf numFmtId="165" fontId="14" fillId="2" borderId="0" xfId="7" applyNumberFormat="1" applyFont="1" applyFill="1"/>
    <xf numFmtId="165" fontId="13" fillId="0" borderId="0" xfId="6" applyNumberFormat="1" applyFont="1" applyFill="1" applyBorder="1" applyAlignment="1">
      <alignment horizontal="right" vertical="center"/>
    </xf>
    <xf numFmtId="165" fontId="14" fillId="2" borderId="0" xfId="6" applyNumberFormat="1" applyFont="1" applyFill="1" applyBorder="1"/>
    <xf numFmtId="165" fontId="12" fillId="0" borderId="12" xfId="8" applyNumberFormat="1" applyFont="1" applyFill="1" applyBorder="1" applyAlignment="1">
      <alignment horizontal="right" vertical="center"/>
    </xf>
    <xf numFmtId="165" fontId="14" fillId="0" borderId="0" xfId="6" applyNumberFormat="1" applyFont="1" applyBorder="1"/>
    <xf numFmtId="165" fontId="8" fillId="0" borderId="0" xfId="6" applyNumberFormat="1" applyFont="1" applyBorder="1"/>
    <xf numFmtId="165" fontId="8" fillId="2" borderId="13" xfId="6" applyNumberFormat="1" applyFont="1" applyFill="1" applyBorder="1"/>
    <xf numFmtId="0" fontId="14" fillId="0" borderId="3" xfId="1" applyFont="1" applyBorder="1" applyAlignment="1">
      <alignment horizontal="left"/>
    </xf>
    <xf numFmtId="0" fontId="14" fillId="0" borderId="4" xfId="1" applyFont="1" applyBorder="1" applyAlignment="1">
      <alignment horizontal="left"/>
    </xf>
    <xf numFmtId="0" fontId="14" fillId="0" borderId="2" xfId="1" applyFont="1" applyBorder="1" applyAlignment="1">
      <alignment horizontal="left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9" fillId="2" borderId="5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top" wrapText="1"/>
    </xf>
    <xf numFmtId="0" fontId="19" fillId="2" borderId="7" xfId="0" applyFont="1" applyFill="1" applyBorder="1" applyAlignment="1">
      <alignment horizontal="left" vertical="top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8" fillId="0" borderId="3" xfId="1" applyFont="1" applyBorder="1" applyAlignment="1">
      <alignment horizontal="left" vertical="top" wrapText="1"/>
    </xf>
    <xf numFmtId="0" fontId="18" fillId="0" borderId="4" xfId="1" applyFont="1" applyBorder="1" applyAlignment="1">
      <alignment horizontal="left" vertical="top" wrapText="1"/>
    </xf>
    <xf numFmtId="0" fontId="18" fillId="0" borderId="2" xfId="1" applyFont="1" applyBorder="1" applyAlignment="1">
      <alignment horizontal="left" vertical="top" wrapText="1"/>
    </xf>
    <xf numFmtId="0" fontId="18" fillId="0" borderId="10" xfId="1" applyFont="1" applyBorder="1" applyAlignment="1">
      <alignment horizontal="left" vertical="top"/>
    </xf>
    <xf numFmtId="0" fontId="18" fillId="0" borderId="0" xfId="1" applyFont="1" applyAlignment="1">
      <alignment horizontal="left" vertical="top"/>
    </xf>
    <xf numFmtId="0" fontId="18" fillId="0" borderId="11" xfId="1" applyFont="1" applyBorder="1" applyAlignment="1">
      <alignment horizontal="left" vertical="top"/>
    </xf>
    <xf numFmtId="0" fontId="8" fillId="0" borderId="0" xfId="1" applyFont="1" applyAlignment="1">
      <alignment horizontal="center"/>
    </xf>
    <xf numFmtId="0" fontId="8" fillId="0" borderId="11" xfId="1" applyFont="1" applyBorder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28" fillId="2" borderId="10" xfId="7" applyFont="1" applyFill="1" applyBorder="1" applyAlignment="1">
      <alignment horizontal="center"/>
    </xf>
    <xf numFmtId="0" fontId="28" fillId="2" borderId="0" xfId="7" applyFont="1" applyFill="1" applyAlignment="1">
      <alignment horizontal="center"/>
    </xf>
    <xf numFmtId="0" fontId="28" fillId="2" borderId="11" xfId="7" applyFont="1" applyFill="1" applyBorder="1" applyAlignment="1">
      <alignment horizontal="center"/>
    </xf>
    <xf numFmtId="0" fontId="6" fillId="0" borderId="0" xfId="7" applyFont="1" applyAlignment="1">
      <alignment horizontal="left" vertical="top" wrapText="1"/>
    </xf>
    <xf numFmtId="0" fontId="6" fillId="0" borderId="0" xfId="7" applyFont="1" applyAlignment="1">
      <alignment horizontal="center" vertical="center" wrapText="1"/>
    </xf>
    <xf numFmtId="0" fontId="33" fillId="2" borderId="3" xfId="7" applyFont="1" applyFill="1" applyBorder="1" applyAlignment="1">
      <alignment horizontal="center"/>
    </xf>
    <xf numFmtId="0" fontId="33" fillId="2" borderId="4" xfId="7" applyFont="1" applyFill="1" applyBorder="1" applyAlignment="1">
      <alignment horizontal="center"/>
    </xf>
    <xf numFmtId="0" fontId="33" fillId="2" borderId="2" xfId="7" applyFont="1" applyFill="1" applyBorder="1" applyAlignment="1">
      <alignment horizontal="center"/>
    </xf>
    <xf numFmtId="0" fontId="9" fillId="0" borderId="0" xfId="1" applyFont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23" fillId="0" borderId="1" xfId="7" applyFont="1" applyBorder="1" applyAlignment="1">
      <alignment horizontal="center" vertical="center"/>
    </xf>
    <xf numFmtId="0" fontId="23" fillId="0" borderId="8" xfId="7" applyFont="1" applyBorder="1" applyAlignment="1">
      <alignment horizontal="center" vertical="center"/>
    </xf>
    <xf numFmtId="0" fontId="5" fillId="0" borderId="3" xfId="7" applyFont="1" applyBorder="1" applyAlignment="1">
      <alignment horizontal="left" vertical="center"/>
    </xf>
    <xf numFmtId="0" fontId="5" fillId="0" borderId="4" xfId="7" applyFont="1" applyBorder="1" applyAlignment="1">
      <alignment horizontal="left" vertical="center"/>
    </xf>
    <xf numFmtId="0" fontId="5" fillId="0" borderId="2" xfId="7" applyFont="1" applyBorder="1" applyAlignment="1">
      <alignment horizontal="left" vertical="center"/>
    </xf>
    <xf numFmtId="0" fontId="5" fillId="0" borderId="5" xfId="7" applyFont="1" applyBorder="1" applyAlignment="1">
      <alignment horizontal="left" vertical="center" wrapText="1"/>
    </xf>
    <xf numFmtId="0" fontId="5" fillId="0" borderId="7" xfId="7" applyFont="1" applyBorder="1" applyAlignment="1">
      <alignment horizontal="left" vertical="center" wrapText="1"/>
    </xf>
    <xf numFmtId="0" fontId="24" fillId="2" borderId="3" xfId="7" applyFont="1" applyFill="1" applyBorder="1" applyAlignment="1">
      <alignment horizontal="center" vertical="center" wrapText="1"/>
    </xf>
    <xf numFmtId="0" fontId="24" fillId="2" borderId="4" xfId="7" applyFont="1" applyFill="1" applyBorder="1" applyAlignment="1">
      <alignment horizontal="center" vertical="center" wrapText="1"/>
    </xf>
    <xf numFmtId="0" fontId="24" fillId="2" borderId="2" xfId="7" applyFont="1" applyFill="1" applyBorder="1" applyAlignment="1">
      <alignment horizontal="center" vertical="center" wrapText="1"/>
    </xf>
    <xf numFmtId="0" fontId="5" fillId="0" borderId="3" xfId="7" applyFont="1" applyBorder="1" applyAlignment="1">
      <alignment horizontal="left" vertical="center" wrapText="1"/>
    </xf>
    <xf numFmtId="0" fontId="5" fillId="0" borderId="2" xfId="7" applyFont="1" applyBorder="1" applyAlignment="1">
      <alignment horizontal="left" vertical="center" wrapText="1"/>
    </xf>
    <xf numFmtId="0" fontId="8" fillId="0" borderId="10" xfId="7" applyFont="1" applyBorder="1" applyAlignment="1">
      <alignment horizontal="center"/>
    </xf>
    <xf numFmtId="0" fontId="8" fillId="0" borderId="0" xfId="7" applyFont="1" applyAlignment="1">
      <alignment horizontal="center"/>
    </xf>
    <xf numFmtId="0" fontId="8" fillId="0" borderId="11" xfId="7" applyFont="1" applyBorder="1" applyAlignment="1">
      <alignment horizontal="center"/>
    </xf>
  </cellXfs>
  <cellStyles count="13">
    <cellStyle name="Millares" xfId="5" builtinId="3"/>
    <cellStyle name="Millares [0]" xfId="6" builtinId="6"/>
    <cellStyle name="Millares 2" xfId="2" xr:uid="{00000000-0005-0000-0000-000002000000}"/>
    <cellStyle name="Millares 2 2" xfId="8" xr:uid="{00000000-0005-0000-0000-000003000000}"/>
    <cellStyle name="Millares 2 2 3" xfId="4" xr:uid="{00000000-0005-0000-0000-000004000000}"/>
    <cellStyle name="Millares 2 2 3 2" xfId="11" xr:uid="{A853EC90-F279-45B1-A2F0-56AA3D06BF79}"/>
    <cellStyle name="Normal" xfId="0" builtinId="0"/>
    <cellStyle name="Normal 2" xfId="1" xr:uid="{00000000-0005-0000-0000-000006000000}"/>
    <cellStyle name="Normal 2 2" xfId="7" xr:uid="{00000000-0005-0000-0000-000007000000}"/>
    <cellStyle name="Normal 2 3" xfId="10" xr:uid="{D94D37F1-10D9-4404-8C52-0E9146A1C014}"/>
    <cellStyle name="Normal 3 2" xfId="3" xr:uid="{00000000-0005-0000-0000-000008000000}"/>
    <cellStyle name="Normal 3 2 2" xfId="9" xr:uid="{62BF85F4-FE75-4A44-9F57-64112E194195}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60915</xdr:colOff>
      <xdr:row>0</xdr:row>
      <xdr:rowOff>0</xdr:rowOff>
    </xdr:from>
    <xdr:ext cx="805859" cy="762000"/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15" y="0"/>
          <a:ext cx="80585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50D88910-0C5F-4482-9417-892BCF66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1230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868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BB5768E3-2F90-4A5A-912D-1BCCE1667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6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9D1AA25F-0D57-4573-B7DD-F32574B56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6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6" name="2 Imagen">
          <a:extLst>
            <a:ext uri="{FF2B5EF4-FFF2-40B4-BE49-F238E27FC236}">
              <a16:creationId xmlns:a16="http://schemas.microsoft.com/office/drawing/2014/main" id="{0A35EB14-FD0D-4CF5-93D9-2F06CFC98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7" name="2 Imagen">
          <a:extLst>
            <a:ext uri="{FF2B5EF4-FFF2-40B4-BE49-F238E27FC236}">
              <a16:creationId xmlns:a16="http://schemas.microsoft.com/office/drawing/2014/main" id="{DA0FC4CD-0122-4625-A7A6-0D2E851E5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8" name="2 Imagen">
          <a:extLst>
            <a:ext uri="{FF2B5EF4-FFF2-40B4-BE49-F238E27FC236}">
              <a16:creationId xmlns:a16="http://schemas.microsoft.com/office/drawing/2014/main" id="{C5AC6D9F-9B68-4205-BFBD-25073092A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9" name="2 Imagen">
          <a:extLst>
            <a:ext uri="{FF2B5EF4-FFF2-40B4-BE49-F238E27FC236}">
              <a16:creationId xmlns:a16="http://schemas.microsoft.com/office/drawing/2014/main" id="{C48FA408-78E6-414E-ABA9-2034F72FA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0" name="2 Imagen">
          <a:extLst>
            <a:ext uri="{FF2B5EF4-FFF2-40B4-BE49-F238E27FC236}">
              <a16:creationId xmlns:a16="http://schemas.microsoft.com/office/drawing/2014/main" id="{00914A3C-2E3B-4280-B278-F3176A977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1" name="2 Imagen">
          <a:extLst>
            <a:ext uri="{FF2B5EF4-FFF2-40B4-BE49-F238E27FC236}">
              <a16:creationId xmlns:a16="http://schemas.microsoft.com/office/drawing/2014/main" id="{6539D877-ACA3-4C67-B778-E30725837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2" name="2 Imagen">
          <a:extLst>
            <a:ext uri="{FF2B5EF4-FFF2-40B4-BE49-F238E27FC236}">
              <a16:creationId xmlns:a16="http://schemas.microsoft.com/office/drawing/2014/main" id="{6FD92CFB-1023-4C44-BD0D-44B3D1B5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3" name="2 Imagen">
          <a:extLst>
            <a:ext uri="{FF2B5EF4-FFF2-40B4-BE49-F238E27FC236}">
              <a16:creationId xmlns:a16="http://schemas.microsoft.com/office/drawing/2014/main" id="{4AA1E02B-230F-4B26-BC22-5EF193F98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4" name="2 Imagen">
          <a:extLst>
            <a:ext uri="{FF2B5EF4-FFF2-40B4-BE49-F238E27FC236}">
              <a16:creationId xmlns:a16="http://schemas.microsoft.com/office/drawing/2014/main" id="{8A12C845-72EC-495F-8F04-70F119C6F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6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5" name="2 Imagen">
          <a:extLst>
            <a:ext uri="{FF2B5EF4-FFF2-40B4-BE49-F238E27FC236}">
              <a16:creationId xmlns:a16="http://schemas.microsoft.com/office/drawing/2014/main" id="{ED23754A-7F05-402F-9544-2F10CA4E5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6" y="47625"/>
          <a:ext cx="2771774" cy="923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lavijo/Desktop/NIIF%20ULTIMA%20VERSION/01%20Papel%20de%20Trabajo%20Efectivo%20y%20equivalentes%20al%20efec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P98"/>
  <sheetViews>
    <sheetView view="pageBreakPreview" zoomScale="85" zoomScaleNormal="84" zoomScaleSheetLayoutView="85" workbookViewId="0">
      <selection activeCell="B76" sqref="B76"/>
    </sheetView>
  </sheetViews>
  <sheetFormatPr baseColWidth="10" defaultColWidth="11.42578125" defaultRowHeight="11.25" outlineLevelCol="1"/>
  <cols>
    <col min="1" max="1" width="13.5703125" style="85" customWidth="1"/>
    <col min="2" max="2" width="67.85546875" style="1" bestFit="1" customWidth="1"/>
    <col min="3" max="3" width="6.28515625" style="113" hidden="1" customWidth="1" outlineLevel="1"/>
    <col min="4" max="4" width="18.85546875" style="12" bestFit="1" customWidth="1" collapsed="1"/>
    <col min="5" max="5" width="3.7109375" style="12" customWidth="1"/>
    <col min="6" max="6" width="18.7109375" style="180" customWidth="1" outlineLevel="1"/>
    <col min="7" max="7" width="8.85546875" style="188" customWidth="1" outlineLevel="1"/>
    <col min="8" max="8" width="5.42578125" style="85" customWidth="1"/>
    <col min="9" max="9" width="67.85546875" style="1" customWidth="1"/>
    <col min="10" max="10" width="6.85546875" style="153" hidden="1" customWidth="1" outlineLevel="1"/>
    <col min="11" max="11" width="18.7109375" style="1" customWidth="1" collapsed="1"/>
    <col min="12" max="12" width="4.7109375" style="1" customWidth="1"/>
    <col min="13" max="13" width="18.85546875" style="1" customWidth="1" outlineLevel="1"/>
    <col min="14" max="14" width="9.5703125" style="1" bestFit="1" customWidth="1"/>
    <col min="15" max="15" width="16.140625" style="1" customWidth="1"/>
    <col min="16" max="16" width="15" style="1" bestFit="1" customWidth="1"/>
    <col min="17" max="16384" width="11.42578125" style="1"/>
  </cols>
  <sheetData>
    <row r="1" spans="1:14" ht="32.1" customHeight="1" thickBot="1">
      <c r="A1" s="300"/>
      <c r="B1" s="15" t="s">
        <v>0</v>
      </c>
      <c r="C1" s="302" t="s">
        <v>1</v>
      </c>
      <c r="D1" s="303"/>
      <c r="E1" s="303"/>
      <c r="F1" s="303"/>
      <c r="G1" s="303"/>
      <c r="H1" s="303"/>
      <c r="I1" s="304" t="s">
        <v>2</v>
      </c>
      <c r="J1" s="305"/>
      <c r="K1" s="312" t="s">
        <v>3</v>
      </c>
      <c r="L1" s="313"/>
      <c r="M1" s="313"/>
      <c r="N1" s="314"/>
    </row>
    <row r="2" spans="1:14" ht="32.1" customHeight="1" thickBot="1">
      <c r="A2" s="301"/>
      <c r="B2" s="192" t="s">
        <v>4</v>
      </c>
      <c r="C2" s="306" t="s">
        <v>5</v>
      </c>
      <c r="D2" s="307"/>
      <c r="E2" s="307"/>
      <c r="F2" s="307"/>
      <c r="G2" s="307"/>
      <c r="H2" s="307"/>
      <c r="I2" s="308" t="s">
        <v>6</v>
      </c>
      <c r="J2" s="309"/>
      <c r="K2" s="315" t="s">
        <v>7</v>
      </c>
      <c r="L2" s="316"/>
      <c r="M2" s="316"/>
      <c r="N2" s="317"/>
    </row>
    <row r="3" spans="1:14" ht="12" thickBot="1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194"/>
    </row>
    <row r="4" spans="1:14">
      <c r="A4" s="79"/>
      <c r="B4" s="68"/>
      <c r="C4" s="151"/>
      <c r="D4" s="164"/>
      <c r="E4" s="68"/>
      <c r="F4" s="164"/>
      <c r="G4" s="181"/>
      <c r="H4" s="86"/>
      <c r="I4" s="68"/>
      <c r="J4" s="152"/>
      <c r="K4" s="68"/>
      <c r="L4" s="68"/>
      <c r="M4" s="68"/>
      <c r="N4" s="194"/>
    </row>
    <row r="5" spans="1:14" ht="12.75">
      <c r="A5" s="80"/>
      <c r="B5" s="318" t="s">
        <v>8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9"/>
    </row>
    <row r="6" spans="1:14">
      <c r="A6" s="80"/>
      <c r="B6" s="320" t="s">
        <v>604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1"/>
    </row>
    <row r="7" spans="1:14">
      <c r="A7" s="80"/>
      <c r="B7" s="196"/>
      <c r="C7" s="193"/>
      <c r="D7" s="2"/>
      <c r="E7" s="2"/>
      <c r="F7" s="170"/>
      <c r="G7" s="182"/>
      <c r="N7" s="3"/>
    </row>
    <row r="8" spans="1:14">
      <c r="A8" s="80"/>
      <c r="B8" s="196"/>
      <c r="C8" s="193"/>
      <c r="D8" s="2"/>
      <c r="E8" s="2"/>
      <c r="F8" s="170"/>
      <c r="G8" s="182"/>
      <c r="N8" s="3"/>
    </row>
    <row r="9" spans="1:14">
      <c r="A9" s="80"/>
      <c r="B9" s="196"/>
      <c r="C9" s="193"/>
      <c r="D9" s="2"/>
      <c r="E9" s="2"/>
      <c r="F9" s="170"/>
      <c r="G9" s="182"/>
      <c r="N9" s="3"/>
    </row>
    <row r="10" spans="1:14" ht="16.5" customHeight="1">
      <c r="A10" s="80"/>
      <c r="B10" s="196"/>
      <c r="C10" s="193"/>
      <c r="D10" s="2"/>
      <c r="E10" s="2"/>
      <c r="F10" s="170"/>
      <c r="G10" s="182"/>
      <c r="N10" s="3"/>
    </row>
    <row r="11" spans="1:14" s="14" customFormat="1" ht="25.5">
      <c r="A11" s="81"/>
      <c r="B11" s="197" t="s">
        <v>9</v>
      </c>
      <c r="C11" s="197" t="s">
        <v>10</v>
      </c>
      <c r="D11" s="165" t="s">
        <v>590</v>
      </c>
      <c r="E11" s="13"/>
      <c r="F11" s="171" t="s">
        <v>571</v>
      </c>
      <c r="G11" s="183" t="s">
        <v>605</v>
      </c>
      <c r="H11" s="198"/>
      <c r="I11" s="197" t="s">
        <v>9</v>
      </c>
      <c r="J11" s="199" t="s">
        <v>10</v>
      </c>
      <c r="K11" s="77" t="str">
        <f>+D11</f>
        <v>MARZO DE 2023</v>
      </c>
      <c r="L11" s="13"/>
      <c r="M11" s="200" t="str">
        <f>+F11</f>
        <v>DICIEMBRE DE 2022</v>
      </c>
      <c r="N11" s="230" t="s">
        <v>605</v>
      </c>
    </row>
    <row r="12" spans="1:14">
      <c r="A12" s="80"/>
      <c r="D12" s="166"/>
      <c r="E12" s="4"/>
      <c r="F12" s="172"/>
      <c r="G12" s="184"/>
      <c r="N12" s="3"/>
    </row>
    <row r="13" spans="1:14" ht="12.75">
      <c r="A13" s="80"/>
      <c r="B13" s="201" t="s">
        <v>11</v>
      </c>
      <c r="C13" s="202"/>
      <c r="D13" s="167"/>
      <c r="E13" s="5"/>
      <c r="F13" s="173"/>
      <c r="G13" s="185"/>
      <c r="I13" s="201" t="s">
        <v>12</v>
      </c>
      <c r="J13" s="203"/>
      <c r="K13" s="5"/>
      <c r="L13" s="5"/>
      <c r="M13" s="5"/>
      <c r="N13" s="3"/>
    </row>
    <row r="14" spans="1:14" ht="12.75">
      <c r="A14" s="80"/>
      <c r="B14" s="201"/>
      <c r="C14" s="202"/>
      <c r="D14" s="5"/>
      <c r="E14" s="5"/>
      <c r="F14" s="173"/>
      <c r="G14" s="185"/>
      <c r="I14" s="201"/>
      <c r="J14" s="203"/>
      <c r="K14" s="5"/>
      <c r="L14" s="5"/>
      <c r="M14" s="5"/>
      <c r="N14" s="3"/>
    </row>
    <row r="15" spans="1:14" ht="12.75">
      <c r="A15" s="80"/>
      <c r="B15" s="204" t="s">
        <v>13</v>
      </c>
      <c r="C15" s="202"/>
      <c r="D15" s="168">
        <f>+D16+D19+D25+D23</f>
        <v>16133560018.739998</v>
      </c>
      <c r="E15" s="5"/>
      <c r="F15" s="168">
        <f>+F16+F19+F25+F23</f>
        <v>11268275406.25</v>
      </c>
      <c r="G15" s="186">
        <f>+(D15-F15)/D15</f>
        <v>0.30156299086120536</v>
      </c>
      <c r="I15" s="204" t="s">
        <v>14</v>
      </c>
      <c r="J15" s="203"/>
      <c r="K15" s="168">
        <f>+K16+K22+K24</f>
        <v>10504848694.539999</v>
      </c>
      <c r="L15" s="5"/>
      <c r="M15" s="168">
        <f>+M16+M22+M24</f>
        <v>5443841309.5100002</v>
      </c>
      <c r="N15" s="228">
        <f>+(K15-M15)/K15</f>
        <v>0.48177822757794775</v>
      </c>
    </row>
    <row r="16" spans="1:14" ht="12.75">
      <c r="A16" s="82" t="s">
        <v>15</v>
      </c>
      <c r="B16" s="89" t="s">
        <v>16</v>
      </c>
      <c r="C16" s="202">
        <v>5</v>
      </c>
      <c r="D16" s="168">
        <f>+SUM(D17:D18)</f>
        <v>891041998.09000003</v>
      </c>
      <c r="E16" s="5"/>
      <c r="F16" s="168">
        <f>+SUM(F17:F18)</f>
        <v>893412013.96000004</v>
      </c>
      <c r="G16" s="186">
        <f t="shared" ref="G16:G60" si="0">+(D16-F16)/D16*100%</f>
        <v>-2.6598250981213797E-3</v>
      </c>
      <c r="H16" s="205" t="s">
        <v>17</v>
      </c>
      <c r="I16" s="89" t="s">
        <v>18</v>
      </c>
      <c r="J16" s="203">
        <v>21</v>
      </c>
      <c r="K16" s="167">
        <f>+K17+K18+K19+K20+K21</f>
        <v>85517178</v>
      </c>
      <c r="L16" s="5"/>
      <c r="M16" s="167">
        <f>+M17+M18+M19+M20+M21</f>
        <v>2482726806.1599998</v>
      </c>
      <c r="N16" s="228">
        <f t="shared" ref="N16:N60" si="1">+(K16-M16)/K16*100%</f>
        <v>-28.031907556163745</v>
      </c>
    </row>
    <row r="17" spans="1:15" ht="12.75">
      <c r="A17" s="83" t="s">
        <v>19</v>
      </c>
      <c r="B17" s="90" t="s">
        <v>20</v>
      </c>
      <c r="C17" s="202"/>
      <c r="D17" s="163">
        <f>+VLOOKUP(A17,'MARZO 2023'!$A$7:$H$341,7,0)</f>
        <v>12000000</v>
      </c>
      <c r="E17" s="5"/>
      <c r="F17" s="174">
        <f>+VLOOKUP(A17,'DICIEMBRE 2022'!$A$7:$H$208,7,0)</f>
        <v>0</v>
      </c>
      <c r="G17" s="186">
        <f t="shared" si="0"/>
        <v>1</v>
      </c>
      <c r="H17" s="206" t="s">
        <v>21</v>
      </c>
      <c r="I17" s="90" t="s">
        <v>22</v>
      </c>
      <c r="J17" s="203"/>
      <c r="K17" s="163">
        <f>+VLOOKUP(H17,'MARZO 2023'!$A$7:$H$271,7,0)</f>
        <v>0</v>
      </c>
      <c r="L17" s="5"/>
      <c r="M17" s="174">
        <f>+VLOOKUP(H17,'DICIEMBRE 2022'!$A$7:$H$208,7,0)</f>
        <v>673866629.35000002</v>
      </c>
      <c r="N17" s="228"/>
    </row>
    <row r="18" spans="1:15" ht="12.75">
      <c r="A18" s="83" t="s">
        <v>23</v>
      </c>
      <c r="B18" s="90" t="s">
        <v>24</v>
      </c>
      <c r="C18" s="202"/>
      <c r="D18" s="163">
        <f>+VLOOKUP(A18,'MARZO 2023'!$A$7:$H$341,7,0)</f>
        <v>879041998.09000003</v>
      </c>
      <c r="E18" s="5"/>
      <c r="F18" s="174">
        <f>+VLOOKUP(A18,'DICIEMBRE 2022'!$A$7:$H$208,7,0)</f>
        <v>893412013.96000004</v>
      </c>
      <c r="G18" s="186">
        <f t="shared" si="0"/>
        <v>-1.6347359854504633E-2</v>
      </c>
      <c r="H18" s="206" t="s">
        <v>25</v>
      </c>
      <c r="I18" s="90" t="s">
        <v>26</v>
      </c>
      <c r="J18" s="203"/>
      <c r="K18" s="163">
        <f>+VLOOKUP(H18,'MARZO 2023'!$A$7:$H$271,7,0)</f>
        <v>735872</v>
      </c>
      <c r="L18" s="5"/>
      <c r="M18" s="174">
        <f>+VLOOKUP(H18,'DICIEMBRE 2022'!$A$7:$H$208,7,0)</f>
        <v>99456</v>
      </c>
      <c r="N18" s="228">
        <f t="shared" si="1"/>
        <v>0.86484606018437993</v>
      </c>
    </row>
    <row r="19" spans="1:15" ht="12.75">
      <c r="A19" s="82" t="s">
        <v>27</v>
      </c>
      <c r="B19" s="89" t="s">
        <v>28</v>
      </c>
      <c r="C19" s="202">
        <v>7</v>
      </c>
      <c r="D19" s="168">
        <f>+SUM(D20:D22)</f>
        <v>1668316054.45</v>
      </c>
      <c r="E19" s="5"/>
      <c r="F19" s="168">
        <f>+SUM(F20:F22)</f>
        <v>1861339117.1700001</v>
      </c>
      <c r="G19" s="186">
        <f t="shared" si="0"/>
        <v>-0.11569933778742821</v>
      </c>
      <c r="H19" s="206" t="s">
        <v>29</v>
      </c>
      <c r="I19" s="90" t="s">
        <v>30</v>
      </c>
      <c r="J19" s="203"/>
      <c r="K19" s="163">
        <f>+VLOOKUP(H19,'MARZO 2023'!$A$7:$H$271,7,0)</f>
        <v>0</v>
      </c>
      <c r="L19" s="5"/>
      <c r="M19" s="174">
        <f>+VLOOKUP(H19,'DICIEMBRE 2022'!$A$7:$H$208,7,0)</f>
        <v>5373179</v>
      </c>
      <c r="N19" s="228"/>
    </row>
    <row r="20" spans="1:15" ht="12.75">
      <c r="A20" s="83" t="s">
        <v>31</v>
      </c>
      <c r="B20" s="90" t="s">
        <v>32</v>
      </c>
      <c r="C20" s="202"/>
      <c r="D20" s="163">
        <f>+VLOOKUP(A20,'MARZO 2023'!$A$7:$H$341,7,0)</f>
        <v>1661373961.45</v>
      </c>
      <c r="E20" s="5"/>
      <c r="F20" s="174">
        <f>+VLOOKUP(A20,'DICIEMBRE 2022'!$A$7:$H$208,7,0)</f>
        <v>1861228114.1700001</v>
      </c>
      <c r="G20" s="186">
        <f t="shared" si="0"/>
        <v>-0.12029450163380014</v>
      </c>
      <c r="H20" s="206" t="s">
        <v>33</v>
      </c>
      <c r="I20" s="90" t="s">
        <v>34</v>
      </c>
      <c r="J20" s="203"/>
      <c r="K20" s="163">
        <f>+VLOOKUP(H20,'MARZO 2023'!$A$7:$H$271,7,0)</f>
        <v>84607754</v>
      </c>
      <c r="L20" s="5"/>
      <c r="M20" s="174">
        <f>+VLOOKUP(H20,'DICIEMBRE 2022'!$A$7:$H$208,7,0)</f>
        <v>201633856</v>
      </c>
      <c r="N20" s="228">
        <f t="shared" si="1"/>
        <v>-1.383160484321567</v>
      </c>
    </row>
    <row r="21" spans="1:15" ht="12.75">
      <c r="A21" s="83" t="s">
        <v>35</v>
      </c>
      <c r="B21" s="90" t="s">
        <v>36</v>
      </c>
      <c r="C21" s="202"/>
      <c r="D21" s="163">
        <f>+VLOOKUP(A21,'MARZO 2023'!$A$7:$H$341,7,0)</f>
        <v>6942093</v>
      </c>
      <c r="E21" s="5"/>
      <c r="F21" s="174">
        <f>+VLOOKUP(A21,'DICIEMBRE 2022'!$A$7:$H$208,7,0)</f>
        <v>111003</v>
      </c>
      <c r="G21" s="186">
        <f t="shared" si="0"/>
        <v>0.98401015371012746</v>
      </c>
      <c r="H21" s="206" t="s">
        <v>37</v>
      </c>
      <c r="I21" s="90" t="s">
        <v>38</v>
      </c>
      <c r="J21" s="203"/>
      <c r="K21" s="163">
        <f>+VLOOKUP(H21,'MARZO 2023'!$A$7:$H$271,7,0)</f>
        <v>173552</v>
      </c>
      <c r="L21" s="5"/>
      <c r="M21" s="174">
        <f>+VLOOKUP(H21,'DICIEMBRE 2022'!$A$7:$H$208,7,0)</f>
        <v>1601753685.8099999</v>
      </c>
      <c r="N21" s="228">
        <f t="shared" si="1"/>
        <v>-9228.243603127592</v>
      </c>
    </row>
    <row r="22" spans="1:15" ht="12.75">
      <c r="A22" s="83" t="s">
        <v>39</v>
      </c>
      <c r="B22" s="90" t="s">
        <v>40</v>
      </c>
      <c r="C22" s="202"/>
      <c r="D22" s="163">
        <f>+VLOOKUP(A22,'MARZO 2023'!$A$7:$H$341,7,0)</f>
        <v>0</v>
      </c>
      <c r="E22" s="5"/>
      <c r="F22" s="174">
        <f>+VLOOKUP(A22,'DICIEMBRE 2022'!$A$7:$H$208,7,0)</f>
        <v>0</v>
      </c>
      <c r="G22" s="186"/>
      <c r="H22" s="205" t="s">
        <v>41</v>
      </c>
      <c r="I22" s="89" t="s">
        <v>42</v>
      </c>
      <c r="J22" s="153">
        <v>22</v>
      </c>
      <c r="K22" s="231">
        <f>+K23</f>
        <v>1334328946.9100001</v>
      </c>
      <c r="L22" s="5"/>
      <c r="M22" s="231">
        <f>+M23</f>
        <v>1184691222.8499999</v>
      </c>
      <c r="N22" s="228"/>
    </row>
    <row r="23" spans="1:15" ht="12.75">
      <c r="A23" s="83">
        <v>15</v>
      </c>
      <c r="B23" s="89" t="s">
        <v>43</v>
      </c>
      <c r="C23" s="202"/>
      <c r="D23" s="168">
        <f>+SUM(D24)</f>
        <v>0</v>
      </c>
      <c r="E23" s="5"/>
      <c r="F23" s="168">
        <f>+SUM(F24)</f>
        <v>0</v>
      </c>
      <c r="G23" s="186"/>
      <c r="H23" s="206" t="s">
        <v>44</v>
      </c>
      <c r="I23" s="90" t="s">
        <v>45</v>
      </c>
      <c r="J23" s="203"/>
      <c r="K23" s="163">
        <f>+VLOOKUP(H23,'MARZO 2023'!$A$7:$H$271,7,0)</f>
        <v>1334328946.9100001</v>
      </c>
      <c r="L23" s="5"/>
      <c r="M23" s="174">
        <f>+VLOOKUP(H23,'DICIEMBRE 2022'!$A$7:$H$208,7,0)</f>
        <v>1184691222.8499999</v>
      </c>
      <c r="N23" s="228"/>
    </row>
    <row r="24" spans="1:15" ht="12.75">
      <c r="A24" s="88" t="s">
        <v>46</v>
      </c>
      <c r="B24" s="90" t="s">
        <v>47</v>
      </c>
      <c r="C24" s="202"/>
      <c r="D24" s="163">
        <f>+VLOOKUP(A24,'MARZO 2023'!$A$7:$H$341,7,0)</f>
        <v>0</v>
      </c>
      <c r="E24" s="5"/>
      <c r="F24" s="174">
        <v>0</v>
      </c>
      <c r="G24" s="186"/>
      <c r="H24" s="206" t="s">
        <v>48</v>
      </c>
      <c r="I24" s="89" t="s">
        <v>49</v>
      </c>
      <c r="J24" s="153">
        <v>24</v>
      </c>
      <c r="K24" s="232">
        <f>+SUM(K25)</f>
        <v>9085002569.6299992</v>
      </c>
      <c r="L24" s="5"/>
      <c r="M24" s="232">
        <f>+SUM(M25)</f>
        <v>1776423280.5</v>
      </c>
      <c r="N24" s="228"/>
    </row>
    <row r="25" spans="1:15" ht="12.75">
      <c r="A25" s="82" t="s">
        <v>50</v>
      </c>
      <c r="B25" s="89" t="s">
        <v>51</v>
      </c>
      <c r="C25" s="202">
        <v>14</v>
      </c>
      <c r="D25" s="168">
        <f>+SUM(D26:D30)</f>
        <v>13574201966.199999</v>
      </c>
      <c r="E25" s="5"/>
      <c r="F25" s="168">
        <f>+SUM(F26:F30)</f>
        <v>8513524275.1199999</v>
      </c>
      <c r="G25" s="186">
        <f t="shared" si="0"/>
        <v>0.37281585346093826</v>
      </c>
      <c r="H25" s="206" t="s">
        <v>52</v>
      </c>
      <c r="I25" s="90" t="s">
        <v>53</v>
      </c>
      <c r="J25" s="203"/>
      <c r="K25" s="163">
        <f>+VLOOKUP(H25,'MARZO 2023'!$A$7:$H$271,7,0)</f>
        <v>9085002569.6299992</v>
      </c>
      <c r="L25" s="5"/>
      <c r="M25" s="174">
        <f>+VLOOKUP(H25,'DICIEMBRE 2022'!$A$7:$H$208,7,0)</f>
        <v>1776423280.5</v>
      </c>
      <c r="N25" s="228">
        <f t="shared" si="1"/>
        <v>0.80446639757281346</v>
      </c>
    </row>
    <row r="26" spans="1:15" ht="12.75">
      <c r="A26" s="83" t="s">
        <v>54</v>
      </c>
      <c r="B26" s="90" t="s">
        <v>55</v>
      </c>
      <c r="C26" s="202"/>
      <c r="D26" s="163">
        <f>+VLOOKUP(A26,'MARZO 2023'!$A$7:$H$341,7,0)</f>
        <v>339987025.16000003</v>
      </c>
      <c r="E26" s="5"/>
      <c r="F26" s="174">
        <f>+VLOOKUP(A26,'DICIEMBRE 2022'!$A$7:$H$208,7,0)</f>
        <v>520646625.81999999</v>
      </c>
      <c r="G26" s="186">
        <f t="shared" si="0"/>
        <v>-0.53137204449193443</v>
      </c>
      <c r="K26" s="10"/>
      <c r="L26" s="10"/>
      <c r="M26" s="10"/>
      <c r="N26" s="228"/>
    </row>
    <row r="27" spans="1:15" ht="12.75">
      <c r="A27" s="83" t="s">
        <v>56</v>
      </c>
      <c r="B27" s="90" t="s">
        <v>57</v>
      </c>
      <c r="C27" s="202"/>
      <c r="D27" s="163">
        <f>+VLOOKUP(A27,'MARZO 2023'!$A$7:$H$341,7,0)</f>
        <v>17792449</v>
      </c>
      <c r="E27" s="5"/>
      <c r="F27" s="174">
        <f>+VLOOKUP(A27,'DICIEMBRE 2022'!$A$7:$H$208,7,0)</f>
        <v>0</v>
      </c>
      <c r="G27" s="186">
        <f t="shared" si="0"/>
        <v>1</v>
      </c>
      <c r="K27" s="10"/>
      <c r="L27" s="10"/>
      <c r="M27" s="10"/>
      <c r="N27" s="228"/>
    </row>
    <row r="28" spans="1:15" ht="12.75">
      <c r="A28" s="83" t="s">
        <v>58</v>
      </c>
      <c r="B28" s="90" t="s">
        <v>59</v>
      </c>
      <c r="C28" s="202"/>
      <c r="D28" s="163">
        <f>+VLOOKUP(A28,'MARZO 2023'!$A$7:$H$341,7,0)</f>
        <v>12822254091.4</v>
      </c>
      <c r="E28" s="5"/>
      <c r="F28" s="174">
        <f>+VLOOKUP(A28,'DICIEMBRE 2022'!$A$7:$H$208,7,0)</f>
        <v>7598709248.6599998</v>
      </c>
      <c r="G28" s="186">
        <f t="shared" si="0"/>
        <v>0.40738116757828702</v>
      </c>
      <c r="H28" s="206" t="s">
        <v>37</v>
      </c>
      <c r="K28" s="10"/>
      <c r="L28" s="10"/>
      <c r="M28" s="10"/>
      <c r="N28" s="228"/>
    </row>
    <row r="29" spans="1:15" ht="12.75">
      <c r="A29" s="83" t="s">
        <v>60</v>
      </c>
      <c r="B29" s="90" t="s">
        <v>61</v>
      </c>
      <c r="C29" s="202"/>
      <c r="D29" s="163">
        <f>+VLOOKUP(A29,'MARZO 2023'!$A$7:$H$341,7,0)</f>
        <v>394168400.63999999</v>
      </c>
      <c r="E29" s="5"/>
      <c r="F29" s="174">
        <f>+VLOOKUP(A29,'DICIEMBRE 2022'!$A$7:$H$208,7,0)</f>
        <v>394168400.63999999</v>
      </c>
      <c r="G29" s="186">
        <f t="shared" si="0"/>
        <v>0</v>
      </c>
      <c r="H29" s="205" t="s">
        <v>62</v>
      </c>
      <c r="I29" s="89" t="s">
        <v>63</v>
      </c>
      <c r="K29" s="168">
        <f>+K30+K33</f>
        <v>10396877560.059999</v>
      </c>
      <c r="L29" s="5"/>
      <c r="M29" s="168">
        <f>+M30+M33</f>
        <v>11801307210.059999</v>
      </c>
      <c r="N29" s="228">
        <f t="shared" si="1"/>
        <v>-0.13508186875213091</v>
      </c>
    </row>
    <row r="30" spans="1:15" ht="12.75">
      <c r="A30" s="83" t="s">
        <v>64</v>
      </c>
      <c r="B30" s="90" t="s">
        <v>65</v>
      </c>
      <c r="C30" s="202"/>
      <c r="D30" s="163">
        <f>+VLOOKUP(A30,'MARZO 2023'!$A$7:$H$341,7,0)</f>
        <v>0</v>
      </c>
      <c r="E30" s="5"/>
      <c r="F30" s="174">
        <f>+VLOOKUP(A30,'DICIEMBRE 2022'!$A$7:$H$208,7,0)</f>
        <v>0</v>
      </c>
      <c r="G30" s="186"/>
      <c r="H30" s="205" t="s">
        <v>17</v>
      </c>
      <c r="I30" s="89" t="s">
        <v>18</v>
      </c>
      <c r="J30" s="153">
        <v>21</v>
      </c>
      <c r="K30" s="167">
        <f>+SUM(K31:K32)</f>
        <v>209568534.06</v>
      </c>
      <c r="L30" s="10"/>
      <c r="M30" s="167">
        <f>+SUM(M31:M32)</f>
        <v>209568534.06</v>
      </c>
      <c r="N30" s="228"/>
      <c r="O30" s="7"/>
    </row>
    <row r="31" spans="1:15" ht="12.75">
      <c r="A31" s="83"/>
      <c r="B31" s="90"/>
      <c r="C31" s="202"/>
      <c r="D31" s="163"/>
      <c r="E31" s="5"/>
      <c r="F31" s="174"/>
      <c r="G31" s="186"/>
      <c r="H31" s="85" t="s">
        <v>25</v>
      </c>
      <c r="I31" s="90" t="s">
        <v>26</v>
      </c>
      <c r="K31" s="163">
        <f>+VLOOKUP(H31,'MARZO 2023'!$A$7:$H$271,8,0)</f>
        <v>2838479</v>
      </c>
      <c r="L31" s="10"/>
      <c r="M31" s="174">
        <f>+VLOOKUP(H31,'DICIEMBRE 2022'!$A$7:$H$208,8,0)</f>
        <v>2838479</v>
      </c>
      <c r="N31" s="228"/>
    </row>
    <row r="32" spans="1:15" ht="12.75">
      <c r="A32" s="83"/>
      <c r="B32" s="204" t="s">
        <v>66</v>
      </c>
      <c r="C32" s="202"/>
      <c r="D32" s="168">
        <f>+D33+D37</f>
        <v>9724095759.5199986</v>
      </c>
      <c r="E32" s="5"/>
      <c r="F32" s="168">
        <f>+F33+F37</f>
        <v>9787246780.1700001</v>
      </c>
      <c r="G32" s="186">
        <f t="shared" si="0"/>
        <v>-6.4942820609490571E-3</v>
      </c>
      <c r="H32" s="205" t="s">
        <v>37</v>
      </c>
      <c r="I32" s="90" t="s">
        <v>38</v>
      </c>
      <c r="J32" s="203"/>
      <c r="K32" s="163">
        <f>+VLOOKUP(H32,'MARZO 2023'!$A$7:$H$271,8,0)</f>
        <v>206730055.06</v>
      </c>
      <c r="L32" s="5"/>
      <c r="M32" s="174">
        <f>+VLOOKUP(H32,'DICIEMBRE 2022'!$A$7:$H$208,8,0)</f>
        <v>206730055.06</v>
      </c>
      <c r="N32" s="228">
        <f t="shared" si="1"/>
        <v>0</v>
      </c>
    </row>
    <row r="33" spans="1:14" ht="12.75">
      <c r="A33" s="83" t="s">
        <v>67</v>
      </c>
      <c r="B33" s="204" t="s">
        <v>28</v>
      </c>
      <c r="C33" s="202">
        <v>7</v>
      </c>
      <c r="D33" s="168">
        <f>+SUM(D34:D36)</f>
        <v>2180994864.9099998</v>
      </c>
      <c r="E33" s="5"/>
      <c r="F33" s="168">
        <f>+SUM(F34:F36)</f>
        <v>2166762216.1900001</v>
      </c>
      <c r="G33" s="186">
        <f t="shared" si="0"/>
        <v>6.5257598488601253E-3</v>
      </c>
      <c r="H33" s="206"/>
      <c r="I33" s="89" t="s">
        <v>68</v>
      </c>
      <c r="J33" s="203">
        <v>23</v>
      </c>
      <c r="K33" s="233">
        <f>+SUM(K34)</f>
        <v>10187309026</v>
      </c>
      <c r="L33" s="5"/>
      <c r="M33" s="233">
        <f>+SUM(M34)</f>
        <v>11591738676</v>
      </c>
      <c r="N33" s="228">
        <f t="shared" si="1"/>
        <v>-0.13786070947839332</v>
      </c>
    </row>
    <row r="34" spans="1:14" ht="12.75">
      <c r="A34" s="83" t="s">
        <v>31</v>
      </c>
      <c r="B34" s="207" t="s">
        <v>32</v>
      </c>
      <c r="C34" s="202"/>
      <c r="D34" s="163">
        <f>+VLOOKUP(A34,'MARZO 2023'!$A$7:$H$341,8,0)</f>
        <v>4011335732.7199998</v>
      </c>
      <c r="E34" s="5"/>
      <c r="F34" s="174">
        <f>+VLOOKUP(A34,'DICIEMBRE 2022'!$A$7:$H$208,8,0)</f>
        <v>3997258249</v>
      </c>
      <c r="G34" s="186">
        <f t="shared" si="0"/>
        <v>3.5094254527666159E-3</v>
      </c>
      <c r="H34" s="206" t="s">
        <v>69</v>
      </c>
      <c r="I34" s="90" t="s">
        <v>70</v>
      </c>
      <c r="J34" s="203"/>
      <c r="K34" s="163">
        <f>+VLOOKUP(H34,'MARZO 2023'!$A$7:$H$271,8,0)</f>
        <v>10187309026</v>
      </c>
      <c r="L34" s="5"/>
      <c r="M34" s="174">
        <f>+VLOOKUP(H34,'DICIEMBRE 2022'!$A$7:$H$208,8,0)</f>
        <v>11591738676</v>
      </c>
      <c r="N34" s="228">
        <f t="shared" si="1"/>
        <v>-0.13786070947839332</v>
      </c>
    </row>
    <row r="35" spans="1:14" ht="12.75">
      <c r="A35" s="83" t="s">
        <v>35</v>
      </c>
      <c r="B35" s="90" t="s">
        <v>36</v>
      </c>
      <c r="C35" s="202"/>
      <c r="D35" s="163">
        <f>+VLOOKUP(A35,'MARZO 2023'!$A$7:$H$341,8,0)</f>
        <v>31003859.52</v>
      </c>
      <c r="E35" s="5"/>
      <c r="F35" s="174">
        <f>+VLOOKUP(A35,'DICIEMBRE 2022'!$A$7:$H$208,8,0)</f>
        <v>31003859.52</v>
      </c>
      <c r="G35" s="186">
        <f t="shared" si="0"/>
        <v>0</v>
      </c>
      <c r="K35" s="10"/>
      <c r="L35" s="10"/>
      <c r="M35" s="10"/>
      <c r="N35" s="228"/>
    </row>
    <row r="36" spans="1:14" ht="12.75">
      <c r="A36" s="83" t="s">
        <v>39</v>
      </c>
      <c r="B36" s="207" t="s">
        <v>40</v>
      </c>
      <c r="C36" s="202"/>
      <c r="D36" s="163">
        <f>+VLOOKUP(A36,'MARZO 2023'!$A$7:$H$341,8,0)</f>
        <v>-1861344727.3299999</v>
      </c>
      <c r="E36" s="5"/>
      <c r="F36" s="174">
        <f>+VLOOKUP(A36,'DICIEMBRE 2022'!$A$7:$H$208,8,0)</f>
        <v>-1861499892.3299999</v>
      </c>
      <c r="G36" s="186">
        <f t="shared" si="0"/>
        <v>-8.3361774808138822E-5</v>
      </c>
      <c r="I36" s="204" t="s">
        <v>71</v>
      </c>
      <c r="K36" s="168">
        <f>+K15+K29</f>
        <v>20901726254.599998</v>
      </c>
      <c r="L36" s="10"/>
      <c r="M36" s="168">
        <f>+M15+M29</f>
        <v>17245148519.57</v>
      </c>
      <c r="N36" s="228">
        <f t="shared" si="1"/>
        <v>0.17494142304276272</v>
      </c>
    </row>
    <row r="37" spans="1:14" ht="12.75">
      <c r="A37" s="83" t="s">
        <v>72</v>
      </c>
      <c r="B37" s="89" t="s">
        <v>73</v>
      </c>
      <c r="C37" s="202">
        <v>10</v>
      </c>
      <c r="D37" s="168">
        <f>+SUM(D38:D46)</f>
        <v>7543100894.6099987</v>
      </c>
      <c r="E37" s="5"/>
      <c r="F37" s="168">
        <f>+F40+F41+F42+F43+F44+F45+F38+F39+F46</f>
        <v>7620484563.9799995</v>
      </c>
      <c r="G37" s="186">
        <f t="shared" si="0"/>
        <v>-1.0258867069549095E-2</v>
      </c>
      <c r="K37" s="10"/>
      <c r="L37" s="10"/>
      <c r="M37" s="10"/>
      <c r="N37" s="228"/>
    </row>
    <row r="38" spans="1:14" ht="12.75">
      <c r="A38" s="83" t="s">
        <v>74</v>
      </c>
      <c r="B38" s="90" t="s">
        <v>75</v>
      </c>
      <c r="C38" s="202"/>
      <c r="D38" s="163">
        <f>+VLOOKUP(A38,'MARZO 2023'!$A$7:$H$341,8,0)</f>
        <v>0</v>
      </c>
      <c r="E38" s="5"/>
      <c r="F38" s="174">
        <f>+VLOOKUP(A38,'DICIEMBRE 2022'!$A$7:$H$208,8,0)</f>
        <v>0</v>
      </c>
      <c r="G38" s="186"/>
      <c r="K38" s="10"/>
      <c r="L38" s="10"/>
      <c r="M38" s="10"/>
      <c r="N38" s="228"/>
    </row>
    <row r="39" spans="1:14" ht="12.75">
      <c r="A39" s="83" t="s">
        <v>76</v>
      </c>
      <c r="B39" s="90" t="s">
        <v>77</v>
      </c>
      <c r="D39" s="163">
        <f>+VLOOKUP(A39,'MARZO 2023'!$A$7:$H$341,8,0)</f>
        <v>0</v>
      </c>
      <c r="E39" s="5"/>
      <c r="F39" s="174">
        <f>+VLOOKUP(A39,'DICIEMBRE 2022'!$A$7:$H$208,8,0)</f>
        <v>0</v>
      </c>
      <c r="G39" s="186"/>
      <c r="I39" s="204" t="s">
        <v>78</v>
      </c>
      <c r="J39" s="153">
        <v>27</v>
      </c>
      <c r="K39" s="232">
        <f>+K40</f>
        <v>4955929523.6600018</v>
      </c>
      <c r="L39" s="10"/>
      <c r="M39" s="167">
        <f>+M40</f>
        <v>3810373666.8500042</v>
      </c>
      <c r="N39" s="228"/>
    </row>
    <row r="40" spans="1:14" ht="12.75">
      <c r="A40" s="83" t="s">
        <v>79</v>
      </c>
      <c r="B40" s="90" t="s">
        <v>80</v>
      </c>
      <c r="C40" s="202"/>
      <c r="D40" s="163">
        <f>+VLOOKUP(A40,'MARZO 2023'!$A$7:$H$341,8,0)</f>
        <v>0</v>
      </c>
      <c r="E40" s="5"/>
      <c r="F40" s="174">
        <v>0</v>
      </c>
      <c r="G40" s="186"/>
      <c r="H40" s="205" t="s">
        <v>81</v>
      </c>
      <c r="I40" s="89" t="s">
        <v>82</v>
      </c>
      <c r="K40" s="232">
        <f>+K41+K43+K44+K42</f>
        <v>4955929523.6600018</v>
      </c>
      <c r="L40" s="5"/>
      <c r="M40" s="167">
        <f>M41+M42+M43</f>
        <v>3810373666.8500042</v>
      </c>
      <c r="N40" s="228"/>
    </row>
    <row r="41" spans="1:14" ht="12.75">
      <c r="A41" s="83" t="s">
        <v>83</v>
      </c>
      <c r="B41" s="90" t="s">
        <v>84</v>
      </c>
      <c r="C41" s="202"/>
      <c r="D41" s="163">
        <f>+VLOOKUP(A41,'MARZO 2023'!$A$7:$H$341,8,0)</f>
        <v>7347876584.9799995</v>
      </c>
      <c r="E41" s="5"/>
      <c r="F41" s="174">
        <f>+VLOOKUP(A41,'DICIEMBRE 2022'!$A$7:$H$208,8,0)</f>
        <v>7347876584.9799995</v>
      </c>
      <c r="G41" s="186">
        <f t="shared" si="0"/>
        <v>0</v>
      </c>
      <c r="H41" s="206" t="s">
        <v>85</v>
      </c>
      <c r="I41" s="90" t="s">
        <v>86</v>
      </c>
      <c r="J41" s="203"/>
      <c r="K41" s="163">
        <f>+VLOOKUP(H41,'MARZO 2023'!$A$7:$H$271,8,0)</f>
        <v>12771061542.1</v>
      </c>
      <c r="L41" s="5"/>
      <c r="M41" s="174">
        <f>+VLOOKUP(H41,'DICIEMBRE 2022'!$A$7:$H$208,8,0)</f>
        <v>12771061542.1</v>
      </c>
      <c r="N41" s="228">
        <f t="shared" si="1"/>
        <v>0</v>
      </c>
    </row>
    <row r="42" spans="1:14" ht="12.75">
      <c r="A42" s="83" t="s">
        <v>87</v>
      </c>
      <c r="B42" s="90" t="s">
        <v>88</v>
      </c>
      <c r="C42" s="202"/>
      <c r="D42" s="163">
        <f>+VLOOKUP(A42,'MARZO 2023'!$A$7:$H$341,8,0)</f>
        <v>585557220.59000003</v>
      </c>
      <c r="E42" s="5"/>
      <c r="F42" s="174">
        <f>+VLOOKUP(A42,'DICIEMBRE 2022'!$A$7:$H$208,8,0)</f>
        <v>585557220.59000003</v>
      </c>
      <c r="G42" s="186">
        <f t="shared" si="0"/>
        <v>0</v>
      </c>
      <c r="H42" s="85" t="s">
        <v>89</v>
      </c>
      <c r="I42" s="90" t="s">
        <v>90</v>
      </c>
      <c r="J42" s="203"/>
      <c r="K42" s="163">
        <f>+VLOOKUP(H42,'MARZO 2023'!$A$7:$H$271,8,0)</f>
        <v>-8951789280.4699993</v>
      </c>
      <c r="L42" s="5"/>
      <c r="M42" s="174">
        <f>+VLOOKUP(H42,'DICIEMBRE 2022'!$A$7:$H$208,8,0)</f>
        <v>724489768.40999997</v>
      </c>
      <c r="N42" s="228">
        <f t="shared" si="1"/>
        <v>1.0809323975029896</v>
      </c>
    </row>
    <row r="43" spans="1:14" ht="12.75">
      <c r="A43" s="83" t="s">
        <v>91</v>
      </c>
      <c r="B43" s="90" t="s">
        <v>92</v>
      </c>
      <c r="C43" s="202"/>
      <c r="D43" s="163">
        <f>+VLOOKUP(A43,'MARZO 2023'!$A$7:$H$341,8,0)</f>
        <v>1520039256.6500001</v>
      </c>
      <c r="E43" s="5"/>
      <c r="F43" s="174">
        <f>+VLOOKUP(A43,'DICIEMBRE 2022'!$A$7:$H$208,8,0)</f>
        <v>1520039256.6500001</v>
      </c>
      <c r="G43" s="186">
        <f t="shared" si="0"/>
        <v>0</v>
      </c>
      <c r="H43" s="85" t="s">
        <v>96</v>
      </c>
      <c r="I43" s="90" t="s">
        <v>93</v>
      </c>
      <c r="K43" s="163">
        <f>+'GCF-FOR10 dic_marzo'!E47</f>
        <v>1136657262.0299997</v>
      </c>
      <c r="L43" s="5"/>
      <c r="M43" s="174">
        <f>+'GCF-FOR10 dic_marzo'!H47</f>
        <v>-9685177643.659996</v>
      </c>
      <c r="N43" s="228">
        <f t="shared" si="1"/>
        <v>9.5207546436318591</v>
      </c>
    </row>
    <row r="44" spans="1:14" ht="12.75">
      <c r="A44" s="83" t="s">
        <v>94</v>
      </c>
      <c r="B44" s="90" t="s">
        <v>95</v>
      </c>
      <c r="C44" s="202"/>
      <c r="D44" s="163">
        <f>+VLOOKUP(A44,'MARZO 2023'!$A$7:$H$341,8,0)</f>
        <v>242083976</v>
      </c>
      <c r="E44" s="5"/>
      <c r="F44" s="174">
        <f>+VLOOKUP(A44,'DICIEMBRE 2022'!$A$7:$H$208,8,0)</f>
        <v>242083976</v>
      </c>
      <c r="G44" s="186">
        <f t="shared" si="0"/>
        <v>0</v>
      </c>
      <c r="H44" s="85" t="s">
        <v>431</v>
      </c>
      <c r="I44" s="90" t="s">
        <v>97</v>
      </c>
      <c r="J44" s="203"/>
      <c r="K44" s="163">
        <f>+VLOOKUP(H44,'MARZO 2023'!$A$7:$H$177,8,0)</f>
        <v>0</v>
      </c>
      <c r="L44" s="5"/>
      <c r="M44" s="174">
        <v>0</v>
      </c>
      <c r="N44" s="228"/>
    </row>
    <row r="45" spans="1:14" ht="25.5">
      <c r="A45" s="83" t="s">
        <v>98</v>
      </c>
      <c r="B45" s="90" t="s">
        <v>99</v>
      </c>
      <c r="C45" s="202"/>
      <c r="D45" s="163">
        <f>+VLOOKUP(A45,'MARZO 2023'!$A$7:$H$341,8,0)</f>
        <v>-2152456143.6100001</v>
      </c>
      <c r="E45" s="5"/>
      <c r="F45" s="174">
        <f>+VLOOKUP(A45,'DICIEMBRE 2022'!$A$7:$H$208,8,0)</f>
        <v>-2075072474.24</v>
      </c>
      <c r="G45" s="186">
        <f t="shared" si="0"/>
        <v>3.5951333828440193E-2</v>
      </c>
      <c r="I45" s="204"/>
      <c r="J45" s="203"/>
      <c r="K45" s="5"/>
      <c r="L45" s="234"/>
      <c r="M45" s="5"/>
      <c r="N45" s="228"/>
    </row>
    <row r="46" spans="1:14" ht="12.75">
      <c r="A46" s="83" t="s">
        <v>100</v>
      </c>
      <c r="B46" s="207" t="s">
        <v>101</v>
      </c>
      <c r="D46" s="163">
        <f>+VLOOKUP(A46,'MARZO 2023'!$A$7:$H$341,8,0)</f>
        <v>0</v>
      </c>
      <c r="E46" s="5"/>
      <c r="F46" s="174">
        <f>+VLOOKUP(A46,'DICIEMBRE 2022'!$A$7:$H$208,8,0)</f>
        <v>0</v>
      </c>
      <c r="G46" s="186"/>
      <c r="I46" s="204" t="s">
        <v>102</v>
      </c>
      <c r="K46" s="168">
        <f>+K40</f>
        <v>4955929523.6600018</v>
      </c>
      <c r="L46" s="10"/>
      <c r="M46" s="168">
        <f>+M40</f>
        <v>3810373666.8500042</v>
      </c>
      <c r="N46" s="228"/>
    </row>
    <row r="47" spans="1:14" ht="12.75">
      <c r="A47" s="80"/>
      <c r="D47" s="76"/>
      <c r="E47" s="5"/>
      <c r="F47" s="175"/>
      <c r="G47" s="186"/>
      <c r="K47" s="10"/>
      <c r="L47" s="10"/>
      <c r="M47" s="10"/>
      <c r="N47" s="228"/>
    </row>
    <row r="48" spans="1:14" ht="12.75">
      <c r="A48" s="80"/>
      <c r="B48" s="208"/>
      <c r="D48" s="10"/>
      <c r="E48" s="5"/>
      <c r="F48" s="175"/>
      <c r="G48" s="186"/>
      <c r="I48" s="209"/>
      <c r="K48" s="235"/>
      <c r="L48" s="10"/>
      <c r="M48" s="235"/>
      <c r="N48" s="228"/>
    </row>
    <row r="49" spans="1:16" ht="12.75">
      <c r="A49" s="80"/>
      <c r="B49" s="204" t="s">
        <v>103</v>
      </c>
      <c r="D49" s="168">
        <f>+D15+D32</f>
        <v>25857655778.259995</v>
      </c>
      <c r="E49" s="5"/>
      <c r="F49" s="168">
        <f>+F15+F32</f>
        <v>21055522186.419998</v>
      </c>
      <c r="G49" s="186">
        <f t="shared" si="0"/>
        <v>0.18571418975564769</v>
      </c>
      <c r="I49" s="210" t="s">
        <v>104</v>
      </c>
      <c r="K49" s="168">
        <f>+K36+K46</f>
        <v>25857655778.260002</v>
      </c>
      <c r="L49" s="76">
        <f>+D49-K49</f>
        <v>0</v>
      </c>
      <c r="M49" s="168">
        <f>+M36+M46</f>
        <v>21055522186.420006</v>
      </c>
      <c r="N49" s="228">
        <f t="shared" si="1"/>
        <v>0.18571418975564763</v>
      </c>
      <c r="O49" s="7">
        <f>+D49-K49</f>
        <v>0</v>
      </c>
      <c r="P49" s="191">
        <f>+F49-M49</f>
        <v>0</v>
      </c>
    </row>
    <row r="50" spans="1:16" ht="12.75">
      <c r="A50" s="80"/>
      <c r="B50" s="211"/>
      <c r="D50" s="168"/>
      <c r="E50" s="1"/>
      <c r="F50" s="175"/>
      <c r="G50" s="186"/>
      <c r="I50" s="210"/>
      <c r="K50" s="168"/>
      <c r="L50" s="76"/>
      <c r="M50" s="10"/>
      <c r="N50" s="228"/>
    </row>
    <row r="51" spans="1:16" ht="12.75">
      <c r="A51" s="80"/>
      <c r="B51" s="211"/>
      <c r="C51" s="202"/>
      <c r="D51" s="168"/>
      <c r="E51" s="1"/>
      <c r="F51" s="175"/>
      <c r="G51" s="186"/>
      <c r="I51" s="210"/>
      <c r="K51" s="168"/>
      <c r="L51" s="76"/>
      <c r="M51" s="10"/>
      <c r="N51" s="228"/>
    </row>
    <row r="52" spans="1:16" ht="12.75">
      <c r="A52" s="80" t="s">
        <v>105</v>
      </c>
      <c r="B52" s="89" t="s">
        <v>106</v>
      </c>
      <c r="C52" s="202"/>
      <c r="D52" s="168">
        <f>+D53+D55+D58</f>
        <v>0</v>
      </c>
      <c r="E52" s="212"/>
      <c r="F52" s="168">
        <f>+F53+F55+F58</f>
        <v>0</v>
      </c>
      <c r="G52" s="186"/>
      <c r="H52" s="85" t="s">
        <v>107</v>
      </c>
      <c r="I52" s="89" t="s">
        <v>108</v>
      </c>
      <c r="K52" s="168">
        <f>+K53+K56+K58</f>
        <v>0</v>
      </c>
      <c r="L52" s="76"/>
      <c r="M52" s="168">
        <f>+M53+M56+M58</f>
        <v>0</v>
      </c>
      <c r="N52" s="228"/>
    </row>
    <row r="53" spans="1:16" ht="12.75">
      <c r="A53" s="80" t="s">
        <v>109</v>
      </c>
      <c r="B53" s="89" t="s">
        <v>110</v>
      </c>
      <c r="C53" s="202">
        <v>25</v>
      </c>
      <c r="D53" s="168">
        <f>+SUM(D54)</f>
        <v>347088385</v>
      </c>
      <c r="E53" s="1"/>
      <c r="F53" s="168">
        <f>F54</f>
        <v>347088385</v>
      </c>
      <c r="G53" s="186">
        <f t="shared" si="0"/>
        <v>0</v>
      </c>
      <c r="H53" s="85" t="s">
        <v>111</v>
      </c>
      <c r="I53" s="89" t="s">
        <v>112</v>
      </c>
      <c r="J53" s="153">
        <v>25</v>
      </c>
      <c r="K53" s="232">
        <f>+K54+K55</f>
        <v>34158031847</v>
      </c>
      <c r="L53" s="76"/>
      <c r="M53" s="167">
        <f>M54+M55</f>
        <v>33378782925</v>
      </c>
      <c r="N53" s="228">
        <f t="shared" si="1"/>
        <v>2.2813050982866834E-2</v>
      </c>
    </row>
    <row r="54" spans="1:16" ht="15.75" customHeight="1">
      <c r="A54" s="80" t="s">
        <v>113</v>
      </c>
      <c r="B54" s="90" t="s">
        <v>114</v>
      </c>
      <c r="C54" s="202"/>
      <c r="D54" s="163">
        <f>+VLOOKUP(A54,'MARZO 2023'!$A$7:$H$341,8,0)</f>
        <v>347088385</v>
      </c>
      <c r="E54" s="1"/>
      <c r="F54" s="174">
        <f>+VLOOKUP(A54,'DICIEMBRE 2022'!$A$7:$H$365,8,0)</f>
        <v>347088385</v>
      </c>
      <c r="G54" s="186">
        <f t="shared" si="0"/>
        <v>0</v>
      </c>
      <c r="H54" s="85" t="s">
        <v>115</v>
      </c>
      <c r="I54" s="90" t="s">
        <v>116</v>
      </c>
      <c r="K54" s="163">
        <f>+VLOOKUP(H54,'MARZO 2023'!$A$7:$H$290,8,0)</f>
        <v>33864890647</v>
      </c>
      <c r="L54" s="76"/>
      <c r="M54" s="174">
        <f>+VLOOKUP(H54,'DICIEMBRE 2022'!$A$7:$H$365,8,0)</f>
        <v>33081056417</v>
      </c>
      <c r="N54" s="228">
        <f t="shared" si="1"/>
        <v>2.3145925323383193E-2</v>
      </c>
    </row>
    <row r="55" spans="1:16" ht="12.75">
      <c r="A55" s="80" t="s">
        <v>117</v>
      </c>
      <c r="B55" s="89" t="s">
        <v>118</v>
      </c>
      <c r="C55" s="202">
        <v>26</v>
      </c>
      <c r="D55" s="168">
        <f>+SUM(D56:D57)</f>
        <v>440104498.35000002</v>
      </c>
      <c r="E55" s="76"/>
      <c r="F55" s="168">
        <f>F56+F57</f>
        <v>2431446147.3499999</v>
      </c>
      <c r="G55" s="186">
        <f t="shared" si="0"/>
        <v>-4.524701875272255</v>
      </c>
      <c r="H55" s="85" t="s">
        <v>119</v>
      </c>
      <c r="I55" s="90" t="s">
        <v>120</v>
      </c>
      <c r="K55" s="163">
        <f>+VLOOKUP(H55,'MARZO 2023'!$A$7:$H$290,8,0)</f>
        <v>293141200</v>
      </c>
      <c r="L55" s="76"/>
      <c r="M55" s="174">
        <f>+VLOOKUP(H55,'DICIEMBRE 2022'!$A$7:$H$365,8,0)</f>
        <v>297726508</v>
      </c>
      <c r="N55" s="228">
        <f t="shared" si="1"/>
        <v>-1.5641977313322043E-2</v>
      </c>
    </row>
    <row r="56" spans="1:16" ht="12.75">
      <c r="A56" s="80" t="s">
        <v>121</v>
      </c>
      <c r="B56" s="90" t="s">
        <v>122</v>
      </c>
      <c r="C56" s="202"/>
      <c r="D56" s="163">
        <f>+VLOOKUP(A56,'MARZO 2023'!$A$7:$H$341,8,0)</f>
        <v>179141077</v>
      </c>
      <c r="E56" s="1"/>
      <c r="F56" s="174">
        <f>+VLOOKUP(A56,'DICIEMBRE 2022'!$A$7:$H$365,8,0)</f>
        <v>40825599</v>
      </c>
      <c r="G56" s="186">
        <f t="shared" si="0"/>
        <v>0.77210364209209259</v>
      </c>
      <c r="H56" s="85" t="s">
        <v>123</v>
      </c>
      <c r="I56" s="89" t="s">
        <v>124</v>
      </c>
      <c r="J56" s="153">
        <v>26</v>
      </c>
      <c r="K56" s="232">
        <f>+K57</f>
        <v>1279200269.3099999</v>
      </c>
      <c r="L56" s="76"/>
      <c r="M56" s="167">
        <f>M57</f>
        <v>1279200269.3099999</v>
      </c>
      <c r="N56" s="228">
        <f t="shared" si="1"/>
        <v>0</v>
      </c>
    </row>
    <row r="57" spans="1:16" ht="12.75">
      <c r="A57" s="80" t="s">
        <v>125</v>
      </c>
      <c r="B57" s="90" t="s">
        <v>126</v>
      </c>
      <c r="C57" s="202"/>
      <c r="D57" s="163">
        <f>+VLOOKUP(A57,'MARZO 2023'!$A$7:$H$341,8,0)</f>
        <v>260963421.34999999</v>
      </c>
      <c r="E57" s="1"/>
      <c r="F57" s="174">
        <f>+VLOOKUP(A57,'DICIEMBRE 2022'!$A$7:$H$365,8,0)</f>
        <v>2390620548.3499999</v>
      </c>
      <c r="G57" s="186">
        <f t="shared" si="0"/>
        <v>-8.1607495639924874</v>
      </c>
      <c r="H57" s="85" t="s">
        <v>127</v>
      </c>
      <c r="I57" s="90" t="s">
        <v>128</v>
      </c>
      <c r="K57" s="163">
        <f>+VLOOKUP(H57,'MARZO 2023'!$A$7:$H$290,8,0)</f>
        <v>1279200269.3099999</v>
      </c>
      <c r="L57" s="76"/>
      <c r="M57" s="174">
        <f>+VLOOKUP(H57,'DICIEMBRE 2022'!$A$7:$H$365,8,0)</f>
        <v>1279200269.3099999</v>
      </c>
      <c r="N57" s="228">
        <f t="shared" si="1"/>
        <v>0</v>
      </c>
    </row>
    <row r="58" spans="1:16" ht="12.75">
      <c r="A58" s="80" t="s">
        <v>129</v>
      </c>
      <c r="B58" s="89" t="s">
        <v>130</v>
      </c>
      <c r="C58" s="202"/>
      <c r="D58" s="168">
        <f>+SUM(D59:D60)</f>
        <v>-787192883.35000002</v>
      </c>
      <c r="E58" s="1"/>
      <c r="F58" s="168">
        <f>+F59+F60</f>
        <v>-2778534532.3499999</v>
      </c>
      <c r="G58" s="186">
        <f t="shared" si="0"/>
        <v>-2.5296743544296167</v>
      </c>
      <c r="H58" s="85" t="s">
        <v>131</v>
      </c>
      <c r="I58" s="89" t="s">
        <v>132</v>
      </c>
      <c r="K58" s="232">
        <f>+K59+K60</f>
        <v>-35437232116.309998</v>
      </c>
      <c r="L58" s="10"/>
      <c r="M58" s="167">
        <f>M59+M60</f>
        <v>-34657983194.309998</v>
      </c>
      <c r="N58" s="228">
        <f t="shared" si="1"/>
        <v>2.1989553795917105E-2</v>
      </c>
    </row>
    <row r="59" spans="1:16" ht="12.75">
      <c r="A59" s="80" t="s">
        <v>133</v>
      </c>
      <c r="B59" s="90" t="s">
        <v>134</v>
      </c>
      <c r="C59" s="202">
        <v>25</v>
      </c>
      <c r="D59" s="163">
        <f>+VLOOKUP(A59,'MARZO 2023'!$A$7:$H$341,8,0)</f>
        <v>-347088385</v>
      </c>
      <c r="E59" s="1"/>
      <c r="F59" s="174">
        <f>+VLOOKUP(A59,'DICIEMBRE 2022'!$A$7:$H$365,8,0)</f>
        <v>-347088385</v>
      </c>
      <c r="G59" s="186">
        <f t="shared" si="0"/>
        <v>0</v>
      </c>
      <c r="H59" s="85" t="s">
        <v>135</v>
      </c>
      <c r="I59" s="90" t="s">
        <v>136</v>
      </c>
      <c r="J59" s="153">
        <v>25</v>
      </c>
      <c r="K59" s="163">
        <f>+VLOOKUP(H59,'MARZO 2023'!$A$7:$H$290,8,0)</f>
        <v>-34158031847</v>
      </c>
      <c r="L59" s="10"/>
      <c r="M59" s="174">
        <f>+VLOOKUP(H59,'DICIEMBRE 2022'!$A$7:$H$365,8,0)</f>
        <v>-33378782925</v>
      </c>
      <c r="N59" s="228">
        <f t="shared" si="1"/>
        <v>2.2813050982866834E-2</v>
      </c>
    </row>
    <row r="60" spans="1:16" ht="12.75">
      <c r="A60" s="80" t="s">
        <v>137</v>
      </c>
      <c r="B60" s="90" t="s">
        <v>138</v>
      </c>
      <c r="C60" s="202">
        <v>26</v>
      </c>
      <c r="D60" s="163">
        <f>+VLOOKUP(A60,'MARZO 2023'!$A$7:$H$341,8,0)</f>
        <v>-440104498.35000002</v>
      </c>
      <c r="E60" s="1"/>
      <c r="F60" s="174">
        <f>+VLOOKUP(A60,'DICIEMBRE 2022'!$A$7:$H$365,8,0)</f>
        <v>-2431446147.3499999</v>
      </c>
      <c r="G60" s="186">
        <f t="shared" si="0"/>
        <v>-4.524701875272255</v>
      </c>
      <c r="H60" s="85" t="s">
        <v>139</v>
      </c>
      <c r="I60" s="90" t="s">
        <v>140</v>
      </c>
      <c r="J60" s="153">
        <v>26</v>
      </c>
      <c r="K60" s="163">
        <f>+VLOOKUP(H60,'MARZO 2023'!$A$7:$H$290,8,0)</f>
        <v>-1279200269.3099999</v>
      </c>
      <c r="L60" s="10"/>
      <c r="M60" s="174">
        <f>+VLOOKUP(H60,'DICIEMBRE 2022'!$A$7:$H$365,8,0)</f>
        <v>-1279200269.3099999</v>
      </c>
      <c r="N60" s="228">
        <f t="shared" si="1"/>
        <v>0</v>
      </c>
    </row>
    <row r="61" spans="1:16" ht="12.75">
      <c r="A61" s="80"/>
      <c r="D61" s="69"/>
      <c r="E61" s="69"/>
      <c r="F61" s="176"/>
      <c r="G61" s="187"/>
      <c r="H61" s="206"/>
      <c r="I61" s="90"/>
      <c r="K61" s="6"/>
      <c r="M61" s="213"/>
      <c r="N61" s="3"/>
    </row>
    <row r="62" spans="1:16" ht="12.75">
      <c r="A62" s="80"/>
      <c r="D62" s="10"/>
      <c r="E62" s="214"/>
      <c r="F62" s="215"/>
      <c r="G62" s="216"/>
      <c r="H62" s="206"/>
      <c r="I62" s="90"/>
      <c r="K62" s="6"/>
      <c r="M62" s="213"/>
      <c r="N62" s="3"/>
    </row>
    <row r="63" spans="1:16" ht="12">
      <c r="A63" s="80"/>
      <c r="B63" s="217"/>
      <c r="C63" s="217"/>
      <c r="D63" s="218"/>
      <c r="E63" s="217"/>
      <c r="F63" s="218"/>
      <c r="G63" s="219"/>
      <c r="H63" s="217"/>
      <c r="I63" s="217"/>
      <c r="J63" s="217"/>
      <c r="K63" s="217"/>
      <c r="L63" s="217"/>
      <c r="M63" s="217"/>
      <c r="N63" s="3"/>
    </row>
    <row r="64" spans="1:16" ht="12.75">
      <c r="A64" s="80"/>
      <c r="D64" s="10"/>
      <c r="E64" s="1"/>
      <c r="F64" s="177"/>
      <c r="G64" s="187"/>
      <c r="H64" s="206"/>
      <c r="I64" s="90"/>
      <c r="K64" s="6"/>
      <c r="M64" s="213"/>
      <c r="N64" s="3"/>
    </row>
    <row r="65" spans="1:14">
      <c r="A65" s="80"/>
      <c r="D65" s="69"/>
      <c r="E65" s="69"/>
      <c r="F65" s="176"/>
      <c r="G65" s="187"/>
      <c r="N65" s="3"/>
    </row>
    <row r="66" spans="1:14" ht="12.75">
      <c r="A66" s="80"/>
      <c r="D66" s="10"/>
      <c r="E66" s="1"/>
      <c r="F66" s="177"/>
      <c r="G66" s="187"/>
      <c r="H66" s="206"/>
      <c r="I66" s="90"/>
      <c r="K66" s="6"/>
      <c r="M66" s="213"/>
      <c r="N66" s="3"/>
    </row>
    <row r="67" spans="1:14" s="8" customFormat="1" ht="12.6" customHeight="1">
      <c r="A67" s="80"/>
      <c r="B67" s="223" t="s">
        <v>607</v>
      </c>
      <c r="C67" s="195"/>
      <c r="D67" s="221"/>
      <c r="E67" s="220"/>
      <c r="F67" s="221"/>
      <c r="G67" s="222"/>
      <c r="H67" s="224"/>
      <c r="I67" s="223" t="s">
        <v>142</v>
      </c>
      <c r="J67" s="225"/>
      <c r="K67" s="195"/>
      <c r="L67" s="220"/>
      <c r="N67" s="9"/>
    </row>
    <row r="68" spans="1:14" s="8" customFormat="1" ht="12.6" customHeight="1">
      <c r="A68" s="80"/>
      <c r="B68" s="223" t="s">
        <v>606</v>
      </c>
      <c r="C68" s="195"/>
      <c r="D68" s="221"/>
      <c r="E68" s="220"/>
      <c r="F68" s="221"/>
      <c r="G68" s="222"/>
      <c r="H68" s="224"/>
      <c r="I68" s="223" t="s">
        <v>144</v>
      </c>
      <c r="J68" s="225"/>
      <c r="K68" s="195"/>
      <c r="L68" s="220"/>
      <c r="N68" s="9"/>
    </row>
    <row r="69" spans="1:14" s="8" customFormat="1" ht="12.6" customHeight="1">
      <c r="A69" s="80"/>
      <c r="B69" s="226"/>
      <c r="C69" s="195"/>
      <c r="D69" s="221"/>
      <c r="E69" s="220"/>
      <c r="F69" s="221"/>
      <c r="G69" s="222"/>
      <c r="H69" s="224"/>
      <c r="I69" s="223" t="s">
        <v>145</v>
      </c>
      <c r="J69" s="225"/>
      <c r="K69" s="195"/>
      <c r="L69" s="220"/>
      <c r="N69" s="9"/>
    </row>
    <row r="70" spans="1:14" s="8" customFormat="1" ht="12.6" customHeight="1">
      <c r="A70" s="80"/>
      <c r="B70" s="226"/>
      <c r="C70" s="195"/>
      <c r="D70" s="221"/>
      <c r="E70" s="220"/>
      <c r="F70" s="221"/>
      <c r="G70" s="222"/>
      <c r="H70" s="224"/>
      <c r="I70" s="220" t="s">
        <v>559</v>
      </c>
      <c r="J70" s="225"/>
      <c r="K70" s="227"/>
      <c r="N70" s="9"/>
    </row>
    <row r="71" spans="1:14" s="8" customFormat="1" ht="12.6" customHeight="1">
      <c r="A71" s="80"/>
      <c r="B71" s="226"/>
      <c r="C71" s="195"/>
      <c r="D71" s="221"/>
      <c r="E71" s="220"/>
      <c r="F71" s="221"/>
      <c r="G71" s="222"/>
      <c r="H71" s="224"/>
      <c r="I71" s="220"/>
      <c r="J71" s="225"/>
      <c r="K71" s="227"/>
      <c r="N71" s="9"/>
    </row>
    <row r="72" spans="1:14" s="8" customFormat="1" ht="12.6" customHeight="1">
      <c r="A72" s="80"/>
      <c r="B72" s="226" t="s">
        <v>608</v>
      </c>
      <c r="C72" s="195"/>
      <c r="D72" s="221"/>
      <c r="E72" s="220"/>
      <c r="F72" s="221"/>
      <c r="G72" s="222"/>
      <c r="H72" s="224"/>
      <c r="I72" s="220"/>
      <c r="J72" s="225"/>
      <c r="K72" s="227"/>
      <c r="N72" s="9"/>
    </row>
    <row r="73" spans="1:14" s="8" customFormat="1" ht="12.6" customHeight="1" thickBot="1">
      <c r="A73" s="92"/>
      <c r="B73" s="70"/>
      <c r="C73" s="155"/>
      <c r="D73" s="169"/>
      <c r="E73" s="66"/>
      <c r="F73" s="178"/>
      <c r="G73" s="189"/>
      <c r="H73" s="87"/>
      <c r="I73" s="72"/>
      <c r="J73" s="154"/>
      <c r="K73" s="71"/>
      <c r="L73" s="73"/>
      <c r="M73" s="73"/>
      <c r="N73" s="229"/>
    </row>
    <row r="74" spans="1:14" ht="13.5" thickBot="1">
      <c r="A74" s="294" t="s">
        <v>612</v>
      </c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6"/>
    </row>
    <row r="75" spans="1:14" s="67" customFormat="1" ht="13.5" thickBot="1">
      <c r="A75" s="297" t="s">
        <v>147</v>
      </c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9"/>
    </row>
    <row r="76" spans="1:14">
      <c r="A76" s="84"/>
      <c r="E76" s="1"/>
      <c r="F76" s="177"/>
    </row>
    <row r="77" spans="1:14">
      <c r="A77" s="84"/>
      <c r="E77" s="1"/>
      <c r="F77" s="177"/>
    </row>
    <row r="78" spans="1:14">
      <c r="E78" s="1"/>
      <c r="F78" s="177"/>
    </row>
    <row r="79" spans="1:14">
      <c r="D79" s="10"/>
      <c r="E79" s="1"/>
      <c r="F79" s="177"/>
    </row>
    <row r="80" spans="1:14">
      <c r="D80" s="10"/>
      <c r="E80" s="1"/>
      <c r="F80" s="177"/>
    </row>
    <row r="81" spans="4:9">
      <c r="D81" s="10"/>
      <c r="E81" s="1"/>
      <c r="F81" s="177"/>
    </row>
    <row r="82" spans="4:9">
      <c r="D82" s="10"/>
      <c r="E82" s="1"/>
      <c r="F82" s="177"/>
    </row>
    <row r="83" spans="4:9">
      <c r="D83" s="10"/>
      <c r="E83" s="1"/>
      <c r="F83" s="177"/>
      <c r="I83" s="10"/>
    </row>
    <row r="84" spans="4:9">
      <c r="D84" s="10"/>
      <c r="E84" s="1"/>
      <c r="F84" s="177"/>
    </row>
    <row r="85" spans="4:9">
      <c r="D85" s="10"/>
      <c r="E85" s="1"/>
      <c r="F85" s="177"/>
    </row>
    <row r="86" spans="4:9">
      <c r="D86" s="10"/>
      <c r="E86" s="1"/>
      <c r="F86" s="177"/>
    </row>
    <row r="87" spans="4:9">
      <c r="D87" s="10"/>
      <c r="E87" s="1"/>
      <c r="F87" s="177"/>
    </row>
    <row r="88" spans="4:9">
      <c r="D88" s="10"/>
      <c r="E88" s="1"/>
      <c r="F88" s="177"/>
    </row>
    <row r="89" spans="4:9">
      <c r="D89" s="10"/>
      <c r="E89" s="1"/>
      <c r="F89" s="177"/>
    </row>
    <row r="90" spans="4:9">
      <c r="D90" s="10"/>
      <c r="E90" s="1"/>
      <c r="F90" s="177"/>
    </row>
    <row r="91" spans="4:9">
      <c r="D91" s="10"/>
      <c r="E91" s="1"/>
      <c r="F91" s="177"/>
    </row>
    <row r="92" spans="4:9">
      <c r="D92" s="10"/>
      <c r="E92" s="1"/>
      <c r="F92" s="177"/>
    </row>
    <row r="93" spans="4:9">
      <c r="D93" s="10"/>
      <c r="E93" s="1"/>
      <c r="F93" s="177"/>
    </row>
    <row r="94" spans="4:9">
      <c r="D94" s="10"/>
      <c r="E94" s="11"/>
      <c r="F94" s="179"/>
      <c r="G94" s="190"/>
    </row>
    <row r="95" spans="4:9">
      <c r="D95" s="10"/>
    </row>
    <row r="96" spans="4:9">
      <c r="D96" s="10"/>
    </row>
    <row r="97" spans="4:4">
      <c r="D97" s="10"/>
    </row>
    <row r="98" spans="4:4">
      <c r="D98" s="11"/>
    </row>
  </sheetData>
  <mergeCells count="12">
    <mergeCell ref="A74:N74"/>
    <mergeCell ref="A75:N75"/>
    <mergeCell ref="A1:A2"/>
    <mergeCell ref="C1:H1"/>
    <mergeCell ref="I1:J1"/>
    <mergeCell ref="C2:H2"/>
    <mergeCell ref="I2:J2"/>
    <mergeCell ref="A3:M3"/>
    <mergeCell ref="K1:N1"/>
    <mergeCell ref="K2:N2"/>
    <mergeCell ref="B5:N5"/>
    <mergeCell ref="B6:N6"/>
  </mergeCells>
  <pageMargins left="0.53" right="0.56999999999999995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D452A-E027-4982-AEE2-3FC6EF647519}">
  <sheetPr>
    <tabColor theme="6" tint="0.39997558519241921"/>
    <pageSetUpPr fitToPage="1"/>
  </sheetPr>
  <dimension ref="A1:L66"/>
  <sheetViews>
    <sheetView view="pageBreakPreview" zoomScaleNormal="100" zoomScaleSheetLayoutView="100" workbookViewId="0">
      <selection activeCell="B50" sqref="B50:G51"/>
    </sheetView>
  </sheetViews>
  <sheetFormatPr baseColWidth="10" defaultColWidth="11.42578125" defaultRowHeight="11.25" outlineLevelCol="1"/>
  <cols>
    <col min="1" max="1" width="12.140625" style="63" customWidth="1"/>
    <col min="2" max="2" width="58.85546875" style="22" customWidth="1"/>
    <col min="3" max="3" width="6.7109375" style="22" customWidth="1"/>
    <col min="4" max="4" width="7.85546875" style="22" hidden="1" customWidth="1"/>
    <col min="5" max="5" width="19" style="64" bestFit="1" customWidth="1"/>
    <col min="6" max="6" width="6.42578125" style="22" customWidth="1"/>
    <col min="7" max="7" width="10.140625" style="22" customWidth="1"/>
    <col min="8" max="8" width="19" style="65" customWidth="1" outlineLevel="1"/>
    <col min="9" max="9" width="15.7109375" style="65" customWidth="1"/>
    <col min="10" max="10" width="11.42578125" style="22"/>
    <col min="11" max="12" width="14.140625" style="22" bestFit="1" customWidth="1"/>
    <col min="13" max="16384" width="11.42578125" style="22"/>
  </cols>
  <sheetData>
    <row r="1" spans="1:9" s="18" customFormat="1" ht="57.75" thickBot="1">
      <c r="A1" s="332"/>
      <c r="B1" s="16" t="s">
        <v>0</v>
      </c>
      <c r="C1" s="334" t="s">
        <v>1</v>
      </c>
      <c r="D1" s="335"/>
      <c r="E1" s="335"/>
      <c r="F1" s="336"/>
      <c r="G1" s="337" t="s">
        <v>148</v>
      </c>
      <c r="H1" s="338"/>
      <c r="I1" s="17" t="s">
        <v>149</v>
      </c>
    </row>
    <row r="2" spans="1:9" s="18" customFormat="1" ht="29.25" customHeight="1" thickBot="1">
      <c r="A2" s="333"/>
      <c r="B2" s="19" t="s">
        <v>4</v>
      </c>
      <c r="C2" s="339" t="s">
        <v>150</v>
      </c>
      <c r="D2" s="340"/>
      <c r="E2" s="340"/>
      <c r="F2" s="341"/>
      <c r="G2" s="342" t="s">
        <v>151</v>
      </c>
      <c r="H2" s="343"/>
      <c r="I2" s="20" t="s">
        <v>7</v>
      </c>
    </row>
    <row r="3" spans="1:9">
      <c r="A3" s="21"/>
      <c r="E3" s="23"/>
      <c r="H3" s="24"/>
      <c r="I3" s="25"/>
    </row>
    <row r="4" spans="1:9" ht="12.75">
      <c r="A4" s="344" t="s">
        <v>8</v>
      </c>
      <c r="B4" s="345"/>
      <c r="C4" s="345"/>
      <c r="D4" s="345"/>
      <c r="E4" s="345"/>
      <c r="F4" s="345"/>
      <c r="G4" s="345"/>
      <c r="H4" s="345"/>
      <c r="I4" s="346"/>
    </row>
    <row r="5" spans="1:9">
      <c r="A5" s="322" t="s">
        <v>152</v>
      </c>
      <c r="B5" s="323"/>
      <c r="C5" s="323"/>
      <c r="D5" s="323"/>
      <c r="E5" s="323"/>
      <c r="F5" s="323"/>
      <c r="G5" s="323"/>
      <c r="H5" s="323"/>
      <c r="I5" s="324"/>
    </row>
    <row r="6" spans="1:9">
      <c r="A6" s="26"/>
      <c r="B6" s="93"/>
      <c r="C6" s="93"/>
      <c r="D6" s="93"/>
      <c r="E6" s="27"/>
      <c r="F6" s="93"/>
      <c r="G6" s="93"/>
      <c r="H6" s="93"/>
      <c r="I6" s="91"/>
    </row>
    <row r="7" spans="1:9">
      <c r="A7" s="26"/>
      <c r="B7" s="93"/>
      <c r="C7" s="93"/>
      <c r="D7" s="93"/>
      <c r="E7" s="27"/>
      <c r="F7" s="93"/>
      <c r="G7" s="93"/>
      <c r="H7" s="93"/>
      <c r="I7" s="91"/>
    </row>
    <row r="8" spans="1:9">
      <c r="A8" s="26"/>
      <c r="B8" s="93"/>
      <c r="C8" s="93"/>
      <c r="D8" s="93"/>
      <c r="E8" s="27"/>
      <c r="F8" s="93"/>
      <c r="G8" s="93"/>
      <c r="H8" s="93"/>
      <c r="I8" s="91"/>
    </row>
    <row r="9" spans="1:9">
      <c r="A9" s="26"/>
      <c r="B9" s="93"/>
      <c r="C9" s="93"/>
      <c r="D9" s="93"/>
      <c r="E9" s="27"/>
      <c r="F9" s="93"/>
      <c r="G9" s="93"/>
      <c r="H9" s="93"/>
      <c r="I9" s="91"/>
    </row>
    <row r="10" spans="1:9" s="31" customFormat="1" ht="12.75">
      <c r="A10" s="28"/>
      <c r="B10" s="94" t="s">
        <v>153</v>
      </c>
      <c r="C10" s="94"/>
      <c r="D10" s="95" t="s">
        <v>585</v>
      </c>
      <c r="E10" s="161" t="s">
        <v>590</v>
      </c>
      <c r="F10" s="95"/>
      <c r="G10" s="95"/>
      <c r="H10" s="96" t="s">
        <v>611</v>
      </c>
      <c r="I10" s="30"/>
    </row>
    <row r="11" spans="1:9" s="35" customFormat="1" ht="12.75">
      <c r="A11" s="32"/>
      <c r="B11" s="97"/>
      <c r="C11" s="94"/>
      <c r="D11" s="95"/>
      <c r="E11" s="33"/>
      <c r="F11" s="95"/>
      <c r="G11" s="95"/>
      <c r="H11" s="93"/>
      <c r="I11" s="34"/>
    </row>
    <row r="12" spans="1:9" ht="12.75">
      <c r="A12" s="36"/>
      <c r="B12" s="98"/>
      <c r="C12" s="99"/>
      <c r="D12" s="156"/>
      <c r="E12" s="37"/>
      <c r="F12" s="100"/>
      <c r="G12" s="100"/>
      <c r="H12" s="101"/>
      <c r="I12" s="25"/>
    </row>
    <row r="13" spans="1:9" s="39" customFormat="1" ht="13.5" thickBot="1">
      <c r="A13" s="38" t="s">
        <v>154</v>
      </c>
      <c r="B13" s="89" t="s">
        <v>155</v>
      </c>
      <c r="C13" s="102"/>
      <c r="D13" s="157">
        <v>28</v>
      </c>
      <c r="E13" s="283">
        <f>+E15+E19</f>
        <v>5438419120</v>
      </c>
      <c r="F13" s="284"/>
      <c r="G13" s="284"/>
      <c r="H13" s="283">
        <f>+H15+H19</f>
        <v>985329390.01999998</v>
      </c>
      <c r="I13" s="42"/>
    </row>
    <row r="14" spans="1:9" s="39" customFormat="1" ht="12.75">
      <c r="A14" s="38"/>
      <c r="B14" s="89"/>
      <c r="C14" s="102"/>
      <c r="D14" s="157"/>
      <c r="E14" s="285"/>
      <c r="F14" s="284"/>
      <c r="G14" s="284"/>
      <c r="H14" s="285"/>
      <c r="I14" s="42"/>
    </row>
    <row r="15" spans="1:9" s="39" customFormat="1" ht="12.75">
      <c r="A15" s="38" t="s">
        <v>156</v>
      </c>
      <c r="B15" s="89" t="s">
        <v>157</v>
      </c>
      <c r="C15" s="102"/>
      <c r="D15" s="157"/>
      <c r="E15" s="286">
        <f>+E16+E17</f>
        <v>3711095765</v>
      </c>
      <c r="F15" s="284"/>
      <c r="G15" s="284"/>
      <c r="H15" s="286">
        <f>+H16+H17</f>
        <v>887527145</v>
      </c>
      <c r="I15" s="42"/>
    </row>
    <row r="16" spans="1:9" ht="12.75">
      <c r="A16" s="43" t="s">
        <v>158</v>
      </c>
      <c r="B16" s="90" t="s">
        <v>159</v>
      </c>
      <c r="C16" s="102"/>
      <c r="D16" s="156"/>
      <c r="E16" s="163">
        <f>+VLOOKUP(A16,'MARZO 2023'!$A$105:$H$340,6,0)</f>
        <v>3711095765</v>
      </c>
      <c r="F16" s="287"/>
      <c r="G16" s="287"/>
      <c r="H16" s="288">
        <f>+VLOOKUP(A16,'MARZO 2022 '!$A$7:$H$263,6,0)</f>
        <v>899918130</v>
      </c>
      <c r="I16" s="25"/>
    </row>
    <row r="17" spans="1:9" ht="12.75">
      <c r="A17" s="45" t="s">
        <v>160</v>
      </c>
      <c r="B17" s="90" t="s">
        <v>161</v>
      </c>
      <c r="C17" s="102"/>
      <c r="D17" s="156"/>
      <c r="E17" s="163">
        <f>+VLOOKUP(A17,'MARZO 2023'!$A$105:$H$340,6,0)</f>
        <v>0</v>
      </c>
      <c r="F17" s="287"/>
      <c r="G17" s="287"/>
      <c r="H17" s="288">
        <f>+VLOOKUP(A17,'MARZO 2022 '!$A$7:$H$263,6,0)</f>
        <v>-12390985</v>
      </c>
      <c r="I17" s="25"/>
    </row>
    <row r="18" spans="1:9" ht="12.75">
      <c r="A18" s="43"/>
      <c r="B18" s="90"/>
      <c r="C18" s="102"/>
      <c r="D18" s="156"/>
      <c r="E18" s="288"/>
      <c r="F18" s="287"/>
      <c r="G18" s="287"/>
      <c r="H18" s="288"/>
      <c r="I18" s="25"/>
    </row>
    <row r="19" spans="1:9" s="39" customFormat="1" ht="12.75">
      <c r="A19" s="38" t="s">
        <v>162</v>
      </c>
      <c r="B19" s="89" t="s">
        <v>163</v>
      </c>
      <c r="C19" s="102"/>
      <c r="D19" s="157"/>
      <c r="E19" s="286">
        <f>+E20+E21+E22+E23</f>
        <v>1727323355</v>
      </c>
      <c r="F19" s="284"/>
      <c r="G19" s="284"/>
      <c r="H19" s="286">
        <f>+H20+H21+H22+H24</f>
        <v>97802245.019999996</v>
      </c>
      <c r="I19" s="42"/>
    </row>
    <row r="20" spans="1:9" ht="12.75">
      <c r="A20" s="43" t="s">
        <v>164</v>
      </c>
      <c r="B20" s="90" t="s">
        <v>165</v>
      </c>
      <c r="C20" s="102"/>
      <c r="D20" s="156"/>
      <c r="E20" s="163">
        <f>+VLOOKUP(A20,'MARZO 2023'!$A$105:$H$340,6,0)</f>
        <v>224783735</v>
      </c>
      <c r="F20" s="287"/>
      <c r="G20" s="287"/>
      <c r="H20" s="288">
        <f>+VLOOKUP(A20,'MARZO 2022 '!$A$7:$H$263,6,0)</f>
        <v>97287719</v>
      </c>
      <c r="I20" s="25"/>
    </row>
    <row r="21" spans="1:9" ht="12.75">
      <c r="A21" s="46" t="s">
        <v>166</v>
      </c>
      <c r="B21" s="98" t="s">
        <v>167</v>
      </c>
      <c r="C21" s="102"/>
      <c r="D21" s="156"/>
      <c r="E21" s="163">
        <f>+VLOOKUP(A21,'MARZO 2023'!$A$105:$H$340,6,0)</f>
        <v>4867</v>
      </c>
      <c r="F21" s="287"/>
      <c r="G21" s="287"/>
      <c r="H21" s="288">
        <f>+VLOOKUP(A21,'MARZO 2022 '!$A$7:$H$263,6,0)</f>
        <v>54.02</v>
      </c>
      <c r="I21" s="25"/>
    </row>
    <row r="22" spans="1:9" ht="12.75">
      <c r="A22" s="46" t="s">
        <v>168</v>
      </c>
      <c r="B22" s="98" t="s">
        <v>169</v>
      </c>
      <c r="C22" s="102"/>
      <c r="D22" s="156"/>
      <c r="E22" s="163">
        <f>+VLOOKUP(A22,'MARZO 2023'!$A$105:$H$340,6,0)</f>
        <v>155165</v>
      </c>
      <c r="F22" s="287"/>
      <c r="G22" s="287"/>
      <c r="H22" s="288">
        <f>+VLOOKUP(A22,'MARZO 2022 '!$A$7:$H$263,6,0)</f>
        <v>514472</v>
      </c>
      <c r="I22" s="25"/>
    </row>
    <row r="23" spans="1:9" ht="12.75">
      <c r="A23" s="46" t="s">
        <v>598</v>
      </c>
      <c r="B23" s="98" t="s">
        <v>599</v>
      </c>
      <c r="C23" s="102"/>
      <c r="D23" s="156"/>
      <c r="E23" s="163">
        <f>+VLOOKUP(A23,'MARZO 2023'!$A$105:$H$340,6,0)</f>
        <v>1502379588</v>
      </c>
      <c r="F23" s="287"/>
      <c r="G23" s="287"/>
      <c r="H23" s="288">
        <v>0</v>
      </c>
      <c r="I23" s="25"/>
    </row>
    <row r="24" spans="1:9" ht="12.75">
      <c r="A24" s="46" t="s">
        <v>574</v>
      </c>
      <c r="B24" s="98" t="s">
        <v>577</v>
      </c>
      <c r="C24" s="102"/>
      <c r="D24" s="156"/>
      <c r="E24" s="163"/>
      <c r="F24" s="287"/>
      <c r="G24" s="287"/>
      <c r="H24" s="288">
        <v>0</v>
      </c>
      <c r="I24" s="25"/>
    </row>
    <row r="25" spans="1:9" ht="12.75">
      <c r="A25" s="46"/>
      <c r="B25" s="104"/>
      <c r="C25" s="102"/>
      <c r="D25" s="156"/>
      <c r="E25" s="289"/>
      <c r="F25" s="287"/>
      <c r="G25" s="287"/>
      <c r="H25" s="289"/>
      <c r="I25" s="25"/>
    </row>
    <row r="26" spans="1:9" s="39" customFormat="1" ht="13.5" thickBot="1">
      <c r="A26" s="38" t="s">
        <v>170</v>
      </c>
      <c r="B26" s="89" t="s">
        <v>171</v>
      </c>
      <c r="C26" s="102"/>
      <c r="D26" s="157">
        <v>29</v>
      </c>
      <c r="E26" s="290">
        <f>+E27+E36+E42</f>
        <v>4301761857.9700003</v>
      </c>
      <c r="F26" s="284"/>
      <c r="G26" s="284"/>
      <c r="H26" s="290">
        <f>+H27+H36+H42</f>
        <v>4490076285.3900003</v>
      </c>
      <c r="I26" s="42"/>
    </row>
    <row r="27" spans="1:9" s="39" customFormat="1" ht="12.75">
      <c r="A27" s="38" t="s">
        <v>172</v>
      </c>
      <c r="B27" s="89" t="s">
        <v>173</v>
      </c>
      <c r="C27" s="102"/>
      <c r="D27" s="157"/>
      <c r="E27" s="286">
        <f>SUM(E28:E34)</f>
        <v>4125953083.5999999</v>
      </c>
      <c r="F27" s="284"/>
      <c r="G27" s="284"/>
      <c r="H27" s="286">
        <f>SUM(H28:H34)</f>
        <v>4318413383.9099998</v>
      </c>
      <c r="I27" s="42"/>
    </row>
    <row r="28" spans="1:9" ht="12.75">
      <c r="A28" s="43" t="s">
        <v>174</v>
      </c>
      <c r="B28" s="90" t="s">
        <v>175</v>
      </c>
      <c r="C28" s="102"/>
      <c r="D28" s="156"/>
      <c r="E28" s="163">
        <f>+VLOOKUP(A28,'MARZO 2023'!$A$105:$H$340,6,0)</f>
        <v>1648967789.3699999</v>
      </c>
      <c r="F28" s="284"/>
      <c r="G28" s="284"/>
      <c r="H28" s="288">
        <f>+VLOOKUP(A28,'MARZO 2022 '!$A$7:$H$263,6,0)</f>
        <v>1611437118.96</v>
      </c>
      <c r="I28" s="25"/>
    </row>
    <row r="29" spans="1:9" ht="12.75">
      <c r="A29" s="43" t="s">
        <v>176</v>
      </c>
      <c r="B29" s="90" t="s">
        <v>177</v>
      </c>
      <c r="C29" s="102"/>
      <c r="D29" s="156"/>
      <c r="E29" s="163">
        <f>+VLOOKUP(A29,'MARZO 2023'!$A$105:$H$340,6,0)</f>
        <v>411000200</v>
      </c>
      <c r="F29" s="287"/>
      <c r="G29" s="287"/>
      <c r="H29" s="288">
        <f>+VLOOKUP(A29,'MARZO 2022 '!$A$7:$H$263,6,0)</f>
        <v>397052500</v>
      </c>
      <c r="I29" s="25"/>
    </row>
    <row r="30" spans="1:9" ht="12.75">
      <c r="A30" s="43" t="s">
        <v>178</v>
      </c>
      <c r="B30" s="90" t="s">
        <v>179</v>
      </c>
      <c r="C30" s="102"/>
      <c r="D30" s="156"/>
      <c r="E30" s="163">
        <f>+VLOOKUP(A30,'MARZO 2023'!$A$105:$H$340,6,0)</f>
        <v>82938500</v>
      </c>
      <c r="F30" s="287"/>
      <c r="G30" s="287"/>
      <c r="H30" s="288">
        <f>+VLOOKUP(A30,'MARZO 2022 '!$A$7:$H$263,6,0)</f>
        <v>79991300</v>
      </c>
      <c r="I30" s="25"/>
    </row>
    <row r="31" spans="1:9" ht="12.75">
      <c r="A31" s="43" t="s">
        <v>180</v>
      </c>
      <c r="B31" s="90" t="s">
        <v>181</v>
      </c>
      <c r="C31" s="102"/>
      <c r="D31" s="156"/>
      <c r="E31" s="163">
        <f>+VLOOKUP(A31,'MARZO 2023'!$A$105:$H$340,6,0)</f>
        <v>471665969.69</v>
      </c>
      <c r="F31" s="284"/>
      <c r="G31" s="284"/>
      <c r="H31" s="288">
        <f>+VLOOKUP(A31,'MARZO 2022 '!$A$7:$H$263,6,0)</f>
        <v>584654308.80999994</v>
      </c>
      <c r="I31" s="25"/>
    </row>
    <row r="32" spans="1:9" ht="12.75">
      <c r="A32" s="43" t="s">
        <v>182</v>
      </c>
      <c r="B32" s="90" t="s">
        <v>183</v>
      </c>
      <c r="C32" s="102"/>
      <c r="D32" s="156"/>
      <c r="E32" s="163">
        <v>0</v>
      </c>
      <c r="F32" s="287"/>
      <c r="G32" s="287"/>
      <c r="H32" s="288">
        <v>0</v>
      </c>
      <c r="I32" s="25"/>
    </row>
    <row r="33" spans="1:12" ht="12.75">
      <c r="A33" s="43" t="s">
        <v>184</v>
      </c>
      <c r="B33" s="90" t="s">
        <v>185</v>
      </c>
      <c r="C33" s="102"/>
      <c r="D33" s="156"/>
      <c r="E33" s="163">
        <f>+VLOOKUP(A33,'MARZO 2023'!$A$105:$H$340,6,0)</f>
        <v>1511380624.54</v>
      </c>
      <c r="F33" s="287"/>
      <c r="G33" s="287"/>
      <c r="H33" s="288">
        <f>+VLOOKUP(A33,'MARZO 2022 '!$A$7:$H$263,6,0)</f>
        <v>1645278156.1400001</v>
      </c>
      <c r="I33" s="25"/>
    </row>
    <row r="34" spans="1:12" ht="12.75">
      <c r="A34" s="43" t="s">
        <v>186</v>
      </c>
      <c r="B34" s="90" t="s">
        <v>187</v>
      </c>
      <c r="C34" s="102"/>
      <c r="D34" s="156"/>
      <c r="E34" s="163">
        <v>0</v>
      </c>
      <c r="F34" s="287"/>
      <c r="G34" s="287"/>
      <c r="H34" s="288">
        <v>0</v>
      </c>
      <c r="I34" s="25"/>
    </row>
    <row r="35" spans="1:12" ht="12.75">
      <c r="A35" s="43"/>
      <c r="B35" s="90"/>
      <c r="C35" s="102"/>
      <c r="D35" s="156"/>
      <c r="E35" s="291"/>
      <c r="F35" s="287"/>
      <c r="G35" s="287"/>
      <c r="H35" s="291"/>
      <c r="I35" s="25"/>
    </row>
    <row r="36" spans="1:12" s="39" customFormat="1" ht="25.5">
      <c r="A36" s="43" t="s">
        <v>188</v>
      </c>
      <c r="B36" s="89" t="s">
        <v>189</v>
      </c>
      <c r="C36" s="102"/>
      <c r="D36" s="157"/>
      <c r="E36" s="292">
        <f>SUM(E37:E40)</f>
        <v>175808774.37</v>
      </c>
      <c r="F36" s="284"/>
      <c r="G36" s="284"/>
      <c r="H36" s="292">
        <f>SUM(H37:H40)</f>
        <v>160164860.45999998</v>
      </c>
      <c r="I36" s="42"/>
    </row>
    <row r="37" spans="1:12" ht="12.75">
      <c r="A37" s="43" t="s">
        <v>575</v>
      </c>
      <c r="B37" s="90" t="s">
        <v>190</v>
      </c>
      <c r="C37" s="102"/>
      <c r="D37" s="157"/>
      <c r="E37" s="163">
        <v>0</v>
      </c>
      <c r="F37" s="284"/>
      <c r="G37" s="284"/>
      <c r="H37" s="288">
        <v>0</v>
      </c>
      <c r="I37" s="42"/>
    </row>
    <row r="38" spans="1:12" ht="12.75">
      <c r="A38" s="43" t="s">
        <v>191</v>
      </c>
      <c r="B38" s="90" t="s">
        <v>192</v>
      </c>
      <c r="C38" s="102"/>
      <c r="D38" s="156"/>
      <c r="E38" s="163">
        <f>+VLOOKUP(A38,'MARZO 2023'!$A$105:$H$340,6,0)</f>
        <v>77858836.370000005</v>
      </c>
      <c r="F38" s="287"/>
      <c r="G38" s="287"/>
      <c r="H38" s="288">
        <f>+VLOOKUP(A38,'MARZO 2022 '!$A$7:$H$263,6,0)</f>
        <v>88155679.459999993</v>
      </c>
      <c r="I38" s="25"/>
    </row>
    <row r="39" spans="1:12" ht="12.75">
      <c r="A39" s="43" t="s">
        <v>193</v>
      </c>
      <c r="B39" s="90" t="s">
        <v>194</v>
      </c>
      <c r="C39" s="102"/>
      <c r="D39" s="156"/>
      <c r="E39" s="163">
        <v>0</v>
      </c>
      <c r="F39" s="284"/>
      <c r="G39" s="284"/>
      <c r="H39" s="288">
        <f>+VLOOKUP(A39,'MARZO 2022 '!$A$7:$H$263,6,0)</f>
        <v>4870909</v>
      </c>
      <c r="I39" s="25"/>
    </row>
    <row r="40" spans="1:12" ht="12.75">
      <c r="A40" s="43" t="s">
        <v>195</v>
      </c>
      <c r="B40" s="90" t="s">
        <v>196</v>
      </c>
      <c r="C40" s="102"/>
      <c r="D40" s="156"/>
      <c r="E40" s="163">
        <f>+VLOOKUP(A40,'MARZO 2023'!$A$105:$H$340,6,0)</f>
        <v>97949938</v>
      </c>
      <c r="F40" s="287"/>
      <c r="G40" s="287"/>
      <c r="H40" s="288">
        <f>+VLOOKUP(A40,'MARZO 2022 '!$A$7:$H$263,6,0)</f>
        <v>67138272</v>
      </c>
      <c r="I40" s="25"/>
    </row>
    <row r="41" spans="1:12" s="39" customFormat="1" ht="12.75">
      <c r="A41" s="43" t="s">
        <v>197</v>
      </c>
      <c r="B41" s="90"/>
      <c r="C41" s="102"/>
      <c r="D41" s="156"/>
      <c r="E41" s="291"/>
      <c r="F41" s="287"/>
      <c r="G41" s="287"/>
      <c r="H41" s="291"/>
      <c r="I41" s="25"/>
    </row>
    <row r="42" spans="1:12" ht="13.5" thickBot="1">
      <c r="A42" s="43" t="s">
        <v>198</v>
      </c>
      <c r="B42" s="89" t="s">
        <v>199</v>
      </c>
      <c r="C42" s="102"/>
      <c r="D42" s="157"/>
      <c r="E42" s="290">
        <f>+E43+E44+E45</f>
        <v>0</v>
      </c>
      <c r="F42" s="284"/>
      <c r="G42" s="284"/>
      <c r="H42" s="290">
        <f>+H43+H44+H45</f>
        <v>11498041.02</v>
      </c>
      <c r="I42" s="42"/>
    </row>
    <row r="43" spans="1:12" ht="12.75">
      <c r="A43" s="43" t="s">
        <v>198</v>
      </c>
      <c r="B43" s="90" t="s">
        <v>165</v>
      </c>
      <c r="C43" s="102"/>
      <c r="D43" s="156"/>
      <c r="E43" s="163">
        <v>0</v>
      </c>
      <c r="F43" s="287"/>
      <c r="G43" s="287"/>
      <c r="H43" s="288">
        <v>0</v>
      </c>
      <c r="I43" s="25"/>
      <c r="K43" s="74"/>
    </row>
    <row r="44" spans="1:12" ht="12.75">
      <c r="A44" s="43" t="s">
        <v>200</v>
      </c>
      <c r="B44" s="90" t="s">
        <v>201</v>
      </c>
      <c r="C44" s="102"/>
      <c r="D44" s="156"/>
      <c r="E44" s="163">
        <v>0</v>
      </c>
      <c r="F44" s="287"/>
      <c r="G44" s="287"/>
      <c r="H44" s="288">
        <f>+VLOOKUP(A44,'MARZO 2022 '!$A$7:$H$263,6,0)</f>
        <v>240.02</v>
      </c>
      <c r="I44" s="25"/>
    </row>
    <row r="45" spans="1:12" ht="12.75">
      <c r="A45" s="43" t="s">
        <v>202</v>
      </c>
      <c r="B45" s="90" t="s">
        <v>203</v>
      </c>
      <c r="C45" s="102"/>
      <c r="D45" s="156"/>
      <c r="E45" s="163">
        <f>+VLOOKUP(A45,'MARZO 2023'!$A$105:$H$340,6,0)</f>
        <v>0</v>
      </c>
      <c r="F45" s="287"/>
      <c r="G45" s="287"/>
      <c r="H45" s="288">
        <f>+VLOOKUP(A45,'MARZO 2022 '!$A$7:$H$263,6,0)</f>
        <v>11497801</v>
      </c>
      <c r="I45" s="25"/>
    </row>
    <row r="46" spans="1:12" ht="12.75">
      <c r="A46" s="43"/>
      <c r="B46" s="90"/>
      <c r="C46" s="102"/>
      <c r="D46" s="156"/>
      <c r="E46" s="288"/>
      <c r="F46" s="287"/>
      <c r="G46" s="287"/>
      <c r="H46" s="288">
        <v>0</v>
      </c>
      <c r="I46" s="25"/>
    </row>
    <row r="47" spans="1:12" ht="17.25" customHeight="1" thickBot="1">
      <c r="A47" s="50"/>
      <c r="B47" s="90" t="s">
        <v>204</v>
      </c>
      <c r="C47" s="99"/>
      <c r="D47" s="156"/>
      <c r="E47" s="293">
        <f>+E13-E26</f>
        <v>1136657262.0299997</v>
      </c>
      <c r="F47" s="287"/>
      <c r="G47" s="287"/>
      <c r="H47" s="293">
        <f>+H13-H26</f>
        <v>-3504746895.3700004</v>
      </c>
      <c r="I47" s="25"/>
      <c r="L47" s="74"/>
    </row>
    <row r="48" spans="1:12" ht="15.75" thickTop="1">
      <c r="A48" s="50"/>
      <c r="B48" s="105"/>
      <c r="C48" s="99"/>
      <c r="E48" s="51"/>
      <c r="F48" s="103"/>
      <c r="G48" s="103"/>
      <c r="H48" s="52"/>
      <c r="I48" s="25"/>
    </row>
    <row r="49" spans="1:9" ht="30" customHeight="1">
      <c r="A49" s="50"/>
      <c r="B49" s="105"/>
      <c r="C49" s="99"/>
      <c r="E49" s="51"/>
      <c r="F49" s="106"/>
      <c r="G49" s="106"/>
      <c r="H49" s="106"/>
      <c r="I49" s="53"/>
    </row>
    <row r="50" spans="1:9" ht="15">
      <c r="A50" s="50"/>
      <c r="B50" s="325"/>
      <c r="C50" s="325"/>
      <c r="D50" s="325"/>
      <c r="E50" s="325"/>
      <c r="F50" s="325"/>
      <c r="G50" s="325"/>
      <c r="H50" s="107"/>
      <c r="I50" s="53"/>
    </row>
    <row r="51" spans="1:9" ht="15">
      <c r="A51" s="50"/>
      <c r="B51" s="325"/>
      <c r="C51" s="325"/>
      <c r="D51" s="325"/>
      <c r="E51" s="325"/>
      <c r="F51" s="325"/>
      <c r="G51" s="325"/>
      <c r="H51" s="107"/>
      <c r="I51" s="53"/>
    </row>
    <row r="52" spans="1:9" ht="15">
      <c r="A52" s="50"/>
      <c r="B52" s="107"/>
      <c r="C52" s="107"/>
      <c r="D52" s="107"/>
      <c r="E52" s="110"/>
      <c r="F52" s="107"/>
      <c r="G52" s="107"/>
      <c r="H52" s="107"/>
      <c r="I52" s="53"/>
    </row>
    <row r="53" spans="1:9" ht="15">
      <c r="A53" s="50"/>
      <c r="B53" s="326"/>
      <c r="C53" s="326"/>
      <c r="D53" s="326"/>
      <c r="E53" s="326"/>
      <c r="F53" s="326"/>
      <c r="G53" s="326"/>
      <c r="H53" s="326"/>
      <c r="I53" s="54"/>
    </row>
    <row r="54" spans="1:9" ht="15">
      <c r="A54" s="50"/>
      <c r="B54" s="326"/>
      <c r="C54" s="326"/>
      <c r="D54" s="326"/>
      <c r="E54" s="326"/>
      <c r="F54" s="326"/>
      <c r="G54" s="326"/>
      <c r="H54" s="326"/>
      <c r="I54" s="53"/>
    </row>
    <row r="55" spans="1:9" ht="15">
      <c r="A55" s="50"/>
      <c r="B55" s="55"/>
      <c r="C55" s="99"/>
      <c r="D55" s="106"/>
      <c r="E55" s="51"/>
      <c r="F55" s="106"/>
      <c r="G55" s="106"/>
      <c r="H55" s="56"/>
      <c r="I55" s="53"/>
    </row>
    <row r="56" spans="1:9" ht="15">
      <c r="A56" s="50"/>
      <c r="B56" s="55"/>
      <c r="C56" s="99"/>
      <c r="D56" s="106"/>
      <c r="E56" s="51"/>
      <c r="F56" s="106"/>
      <c r="G56" s="106"/>
      <c r="H56" s="56"/>
      <c r="I56" s="53"/>
    </row>
    <row r="57" spans="1:9" ht="15">
      <c r="A57" s="50"/>
      <c r="B57" s="55"/>
      <c r="C57" s="99"/>
      <c r="D57" s="106"/>
      <c r="E57" s="51"/>
      <c r="F57" s="106"/>
      <c r="G57" s="106"/>
      <c r="H57" s="56"/>
      <c r="I57" s="53"/>
    </row>
    <row r="58" spans="1:9" ht="15">
      <c r="A58" s="50"/>
      <c r="B58" s="104"/>
      <c r="C58" s="99"/>
      <c r="E58" s="29"/>
      <c r="F58" s="103"/>
      <c r="G58" s="103"/>
      <c r="H58" s="57"/>
      <c r="I58" s="58"/>
    </row>
    <row r="59" spans="1:9" ht="15">
      <c r="A59" s="50"/>
      <c r="B59" s="223" t="s">
        <v>607</v>
      </c>
      <c r="C59" s="99"/>
      <c r="D59" s="108"/>
      <c r="E59" s="29" t="s">
        <v>142</v>
      </c>
      <c r="H59" s="22"/>
      <c r="I59" s="59"/>
    </row>
    <row r="60" spans="1:9" ht="15">
      <c r="A60" s="50"/>
      <c r="B60" s="223" t="s">
        <v>606</v>
      </c>
      <c r="C60" s="99"/>
      <c r="D60" s="108"/>
      <c r="E60" s="29" t="s">
        <v>144</v>
      </c>
      <c r="H60" s="22"/>
      <c r="I60" s="59"/>
    </row>
    <row r="61" spans="1:9" ht="15">
      <c r="A61" s="50"/>
      <c r="B61" s="109"/>
      <c r="C61" s="99"/>
      <c r="D61" s="101"/>
      <c r="E61" s="29" t="s">
        <v>145</v>
      </c>
      <c r="H61" s="22"/>
      <c r="I61" s="59"/>
    </row>
    <row r="62" spans="1:9" ht="12.75">
      <c r="A62" s="21"/>
      <c r="B62" s="109"/>
      <c r="C62" s="99"/>
      <c r="E62" s="22" t="s">
        <v>146</v>
      </c>
      <c r="H62" s="22"/>
      <c r="I62" s="58"/>
    </row>
    <row r="63" spans="1:9" ht="40.5" customHeight="1">
      <c r="A63" s="330" t="s">
        <v>608</v>
      </c>
      <c r="B63" s="330"/>
      <c r="C63" s="330"/>
      <c r="D63" s="330"/>
      <c r="E63" s="330"/>
      <c r="F63" s="330"/>
      <c r="G63" s="330"/>
      <c r="H63" s="330"/>
      <c r="I63" s="331"/>
    </row>
    <row r="64" spans="1:9" ht="13.5" thickBot="1">
      <c r="A64" s="21"/>
      <c r="B64" s="109"/>
      <c r="C64" s="99"/>
      <c r="D64" s="101"/>
      <c r="E64" s="37"/>
      <c r="F64" s="101"/>
      <c r="G64" s="101"/>
      <c r="H64" s="60"/>
      <c r="I64" s="58"/>
    </row>
    <row r="65" spans="1:9" ht="15.75" customHeight="1" thickBot="1">
      <c r="A65" s="327" t="s">
        <v>205</v>
      </c>
      <c r="B65" s="328"/>
      <c r="C65" s="328"/>
      <c r="D65" s="328"/>
      <c r="E65" s="328"/>
      <c r="F65" s="328"/>
      <c r="G65" s="328"/>
      <c r="H65" s="328"/>
      <c r="I65" s="329"/>
    </row>
    <row r="66" spans="1:9">
      <c r="B66" s="35"/>
      <c r="C66" s="35"/>
      <c r="D66" s="35"/>
      <c r="E66" s="61"/>
      <c r="F66" s="35"/>
      <c r="G66" s="35"/>
      <c r="H66" s="62"/>
      <c r="I66" s="62"/>
    </row>
  </sheetData>
  <mergeCells count="11">
    <mergeCell ref="A4:I4"/>
    <mergeCell ref="A1:A2"/>
    <mergeCell ref="C1:F1"/>
    <mergeCell ref="G1:H1"/>
    <mergeCell ref="C2:F2"/>
    <mergeCell ref="G2:H2"/>
    <mergeCell ref="A5:I5"/>
    <mergeCell ref="B50:G51"/>
    <mergeCell ref="B53:H54"/>
    <mergeCell ref="A65:I65"/>
    <mergeCell ref="A63:I63"/>
  </mergeCells>
  <pageMargins left="0.43" right="0.18" top="0.74803149606299213" bottom="0.74803149606299213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L66"/>
  <sheetViews>
    <sheetView view="pageBreakPreview" topLeftCell="A26" zoomScaleNormal="100" zoomScaleSheetLayoutView="100" workbookViewId="0">
      <selection activeCell="J39" sqref="J39"/>
    </sheetView>
  </sheetViews>
  <sheetFormatPr baseColWidth="10" defaultColWidth="11.42578125" defaultRowHeight="11.25" outlineLevelCol="1"/>
  <cols>
    <col min="1" max="1" width="12.140625" style="63" customWidth="1"/>
    <col min="2" max="2" width="58.85546875" style="22" customWidth="1"/>
    <col min="3" max="3" width="6.7109375" style="22" customWidth="1"/>
    <col min="4" max="4" width="7.85546875" style="22" hidden="1" customWidth="1"/>
    <col min="5" max="5" width="19" style="64" bestFit="1" customWidth="1"/>
    <col min="6" max="6" width="6.42578125" style="22" customWidth="1"/>
    <col min="7" max="7" width="10.140625" style="22" customWidth="1"/>
    <col min="8" max="8" width="19" style="65" customWidth="1" outlineLevel="1"/>
    <col min="9" max="9" width="15.7109375" style="65" customWidth="1"/>
    <col min="10" max="10" width="11.42578125" style="22"/>
    <col min="11" max="12" width="14.140625" style="22" bestFit="1" customWidth="1"/>
    <col min="13" max="16384" width="11.42578125" style="22"/>
  </cols>
  <sheetData>
    <row r="1" spans="1:9" s="18" customFormat="1" ht="57.75" thickBot="1">
      <c r="A1" s="332"/>
      <c r="B1" s="16" t="s">
        <v>0</v>
      </c>
      <c r="C1" s="334" t="s">
        <v>1</v>
      </c>
      <c r="D1" s="335"/>
      <c r="E1" s="335"/>
      <c r="F1" s="336"/>
      <c r="G1" s="337" t="s">
        <v>148</v>
      </c>
      <c r="H1" s="338"/>
      <c r="I1" s="17" t="s">
        <v>149</v>
      </c>
    </row>
    <row r="2" spans="1:9" s="18" customFormat="1" ht="29.25" customHeight="1" thickBot="1">
      <c r="A2" s="333"/>
      <c r="B2" s="19" t="s">
        <v>4</v>
      </c>
      <c r="C2" s="339" t="s">
        <v>150</v>
      </c>
      <c r="D2" s="340"/>
      <c r="E2" s="340"/>
      <c r="F2" s="341"/>
      <c r="G2" s="342" t="s">
        <v>151</v>
      </c>
      <c r="H2" s="343"/>
      <c r="I2" s="20" t="s">
        <v>7</v>
      </c>
    </row>
    <row r="3" spans="1:9">
      <c r="A3" s="21"/>
      <c r="E3" s="23"/>
      <c r="H3" s="24"/>
      <c r="I3" s="25"/>
    </row>
    <row r="4" spans="1:9" ht="12.75">
      <c r="A4" s="344" t="s">
        <v>8</v>
      </c>
      <c r="B4" s="345"/>
      <c r="C4" s="345"/>
      <c r="D4" s="345"/>
      <c r="E4" s="345"/>
      <c r="F4" s="345"/>
      <c r="G4" s="345"/>
      <c r="H4" s="345"/>
      <c r="I4" s="346"/>
    </row>
    <row r="5" spans="1:9">
      <c r="A5" s="322" t="s">
        <v>152</v>
      </c>
      <c r="B5" s="323"/>
      <c r="C5" s="323"/>
      <c r="D5" s="323"/>
      <c r="E5" s="323"/>
      <c r="F5" s="323"/>
      <c r="G5" s="323"/>
      <c r="H5" s="323"/>
      <c r="I5" s="324"/>
    </row>
    <row r="6" spans="1:9">
      <c r="A6" s="26"/>
      <c r="B6" s="93"/>
      <c r="C6" s="93"/>
      <c r="D6" s="93"/>
      <c r="E6" s="27"/>
      <c r="F6" s="93"/>
      <c r="G6" s="93"/>
      <c r="H6" s="93"/>
      <c r="I6" s="91"/>
    </row>
    <row r="7" spans="1:9">
      <c r="A7" s="26"/>
      <c r="B7" s="93"/>
      <c r="C7" s="93"/>
      <c r="D7" s="93"/>
      <c r="E7" s="27"/>
      <c r="F7" s="93"/>
      <c r="G7" s="93"/>
      <c r="H7" s="93"/>
      <c r="I7" s="91"/>
    </row>
    <row r="8" spans="1:9">
      <c r="A8" s="26"/>
      <c r="B8" s="93"/>
      <c r="C8" s="93"/>
      <c r="D8" s="93"/>
      <c r="E8" s="27"/>
      <c r="F8" s="93"/>
      <c r="G8" s="93"/>
      <c r="H8" s="93"/>
      <c r="I8" s="91"/>
    </row>
    <row r="9" spans="1:9">
      <c r="A9" s="26"/>
      <c r="B9" s="93"/>
      <c r="C9" s="93"/>
      <c r="D9" s="93"/>
      <c r="E9" s="27"/>
      <c r="F9" s="93"/>
      <c r="G9" s="93"/>
      <c r="H9" s="93"/>
      <c r="I9" s="91"/>
    </row>
    <row r="10" spans="1:9" s="31" customFormat="1" ht="12.75">
      <c r="A10" s="28"/>
      <c r="B10" s="94" t="s">
        <v>153</v>
      </c>
      <c r="C10" s="94"/>
      <c r="D10" s="95" t="s">
        <v>585</v>
      </c>
      <c r="E10" s="161" t="s">
        <v>590</v>
      </c>
      <c r="F10" s="95"/>
      <c r="G10" s="95"/>
      <c r="H10" s="96" t="s">
        <v>571</v>
      </c>
      <c r="I10" s="30"/>
    </row>
    <row r="11" spans="1:9" s="35" customFormat="1" ht="12.75">
      <c r="A11" s="32"/>
      <c r="B11" s="97"/>
      <c r="C11" s="94"/>
      <c r="D11" s="95"/>
      <c r="E11" s="33"/>
      <c r="F11" s="95"/>
      <c r="G11" s="95"/>
      <c r="H11" s="93"/>
      <c r="I11" s="34"/>
    </row>
    <row r="12" spans="1:9" ht="12.75">
      <c r="A12" s="36"/>
      <c r="B12" s="98"/>
      <c r="C12" s="99"/>
      <c r="D12" s="156"/>
      <c r="E12" s="37"/>
      <c r="F12" s="100"/>
      <c r="G12" s="100"/>
      <c r="H12" s="101"/>
      <c r="I12" s="25"/>
    </row>
    <row r="13" spans="1:9" s="39" customFormat="1" ht="13.5" thickBot="1">
      <c r="A13" s="38" t="s">
        <v>154</v>
      </c>
      <c r="B13" s="89" t="s">
        <v>155</v>
      </c>
      <c r="C13" s="102"/>
      <c r="D13" s="157">
        <v>28</v>
      </c>
      <c r="E13" s="112">
        <f>+E15+E19</f>
        <v>5438419120</v>
      </c>
      <c r="F13" s="103"/>
      <c r="G13" s="103"/>
      <c r="H13" s="112">
        <f>+H15+H19</f>
        <v>23161880050.010002</v>
      </c>
      <c r="I13" s="42"/>
    </row>
    <row r="14" spans="1:9" s="39" customFormat="1" ht="12.75">
      <c r="A14" s="38"/>
      <c r="B14" s="89"/>
      <c r="C14" s="102"/>
      <c r="D14" s="157"/>
      <c r="E14" s="111"/>
      <c r="F14" s="103"/>
      <c r="G14" s="103"/>
      <c r="H14" s="111"/>
      <c r="I14" s="42"/>
    </row>
    <row r="15" spans="1:9" s="39" customFormat="1" ht="12.75">
      <c r="A15" s="38" t="s">
        <v>156</v>
      </c>
      <c r="B15" s="89" t="s">
        <v>157</v>
      </c>
      <c r="C15" s="102"/>
      <c r="D15" s="157"/>
      <c r="E15" s="41">
        <f>+E16+E17</f>
        <v>3711095765</v>
      </c>
      <c r="F15" s="103"/>
      <c r="G15" s="103"/>
      <c r="H15" s="41">
        <f>+H16+H17</f>
        <v>21559933402.330002</v>
      </c>
      <c r="I15" s="42"/>
    </row>
    <row r="16" spans="1:9" ht="12.75">
      <c r="A16" s="43" t="s">
        <v>158</v>
      </c>
      <c r="B16" s="90" t="s">
        <v>159</v>
      </c>
      <c r="C16" s="102"/>
      <c r="D16" s="156"/>
      <c r="E16" s="6">
        <f>+VLOOKUP(A16,'MARZO 2023'!$A$105:$H$340,6,0)</f>
        <v>3711095765</v>
      </c>
      <c r="F16" s="101"/>
      <c r="G16" s="101"/>
      <c r="H16" s="44">
        <f>+VLOOKUP(A16,'DICIEMBRE 2022'!$A$7:$H$235,6,0)</f>
        <v>21573927780.330002</v>
      </c>
      <c r="I16" s="25"/>
    </row>
    <row r="17" spans="1:9" ht="12.75">
      <c r="A17" s="45" t="s">
        <v>160</v>
      </c>
      <c r="B17" s="90" t="s">
        <v>161</v>
      </c>
      <c r="C17" s="102"/>
      <c r="D17" s="156"/>
      <c r="E17" s="6">
        <f>+VLOOKUP(A17,'MARZO 2023'!$A$105:$H$340,6,0)</f>
        <v>0</v>
      </c>
      <c r="F17" s="101"/>
      <c r="G17" s="101"/>
      <c r="H17" s="6">
        <f>+VLOOKUP(A17,'DICIEMBRE 2022'!$A$7:$H$235,6,0)</f>
        <v>-13994378</v>
      </c>
      <c r="I17" s="25"/>
    </row>
    <row r="18" spans="1:9" ht="12.75">
      <c r="A18" s="43"/>
      <c r="B18" s="90"/>
      <c r="C18" s="102"/>
      <c r="D18" s="156"/>
      <c r="E18" s="44"/>
      <c r="F18" s="101"/>
      <c r="G18" s="101"/>
      <c r="H18" s="44"/>
      <c r="I18" s="25"/>
    </row>
    <row r="19" spans="1:9" s="39" customFormat="1" ht="12.75">
      <c r="A19" s="38" t="s">
        <v>162</v>
      </c>
      <c r="B19" s="89" t="s">
        <v>163</v>
      </c>
      <c r="C19" s="102"/>
      <c r="D19" s="157"/>
      <c r="E19" s="41">
        <f>+E20+E21+E22+E23</f>
        <v>1727323355</v>
      </c>
      <c r="F19" s="103"/>
      <c r="G19" s="103"/>
      <c r="H19" s="41">
        <f>+H20+H21+H22+H24</f>
        <v>1601946647.6800001</v>
      </c>
      <c r="I19" s="42"/>
    </row>
    <row r="20" spans="1:9" ht="12.75">
      <c r="A20" s="43" t="s">
        <v>164</v>
      </c>
      <c r="B20" s="90" t="s">
        <v>165</v>
      </c>
      <c r="C20" s="102"/>
      <c r="D20" s="156"/>
      <c r="E20" s="6">
        <f>+VLOOKUP(A20,'MARZO 2023'!$A$105:$H$340,6,0)</f>
        <v>224783735</v>
      </c>
      <c r="F20" s="101"/>
      <c r="G20" s="101"/>
      <c r="H20" s="44">
        <f>+VLOOKUP(A20,'DICIEMBRE 2022'!$A$7:$H$235,6,0)</f>
        <v>877949246</v>
      </c>
      <c r="I20" s="25"/>
    </row>
    <row r="21" spans="1:9" ht="12.75">
      <c r="A21" s="46" t="s">
        <v>166</v>
      </c>
      <c r="B21" s="98" t="s">
        <v>167</v>
      </c>
      <c r="C21" s="102"/>
      <c r="D21" s="156"/>
      <c r="E21" s="6">
        <f>+VLOOKUP(A21,'MARZO 2023'!$A$105:$H$340,6,0)</f>
        <v>4867</v>
      </c>
      <c r="F21" s="101"/>
      <c r="G21" s="101"/>
      <c r="H21" s="44">
        <f>+VLOOKUP(A21,'DICIEMBRE 2022'!$A$7:$H$235,6,0)</f>
        <v>240100812.00999999</v>
      </c>
      <c r="I21" s="25"/>
    </row>
    <row r="22" spans="1:9" ht="12.75">
      <c r="A22" s="46" t="s">
        <v>168</v>
      </c>
      <c r="B22" s="98" t="s">
        <v>169</v>
      </c>
      <c r="C22" s="102"/>
      <c r="D22" s="156"/>
      <c r="E22" s="6">
        <f>+VLOOKUP(A22,'MARZO 2023'!$A$105:$H$340,6,0)</f>
        <v>155165</v>
      </c>
      <c r="F22" s="101"/>
      <c r="G22" s="101"/>
      <c r="H22" s="44">
        <f>+VLOOKUP(A22,'DICIEMBRE 2022'!$A$7:$H$235,6,0)</f>
        <v>483896589.67000002</v>
      </c>
      <c r="I22" s="25"/>
    </row>
    <row r="23" spans="1:9" ht="12.75">
      <c r="A23" s="46" t="s">
        <v>598</v>
      </c>
      <c r="B23" s="98" t="s">
        <v>599</v>
      </c>
      <c r="C23" s="102"/>
      <c r="D23" s="156"/>
      <c r="E23" s="6">
        <f>+VLOOKUP(A23,'MARZO 2023'!$A$105:$H$340,6,0)</f>
        <v>1502379588</v>
      </c>
      <c r="F23" s="101"/>
      <c r="G23" s="101"/>
      <c r="H23" s="44">
        <v>0</v>
      </c>
      <c r="I23" s="25"/>
    </row>
    <row r="24" spans="1:9" ht="12.75">
      <c r="A24" s="46" t="s">
        <v>574</v>
      </c>
      <c r="B24" s="98" t="s">
        <v>577</v>
      </c>
      <c r="C24" s="102"/>
      <c r="D24" s="156"/>
      <c r="E24" s="6"/>
      <c r="F24" s="101"/>
      <c r="G24" s="101"/>
      <c r="H24" s="44"/>
      <c r="I24" s="25"/>
    </row>
    <row r="25" spans="1:9" ht="12.75">
      <c r="A25" s="46"/>
      <c r="B25" s="104"/>
      <c r="C25" s="102"/>
      <c r="D25" s="156"/>
      <c r="E25" s="37"/>
      <c r="F25" s="101"/>
      <c r="G25" s="101"/>
      <c r="H25" s="37"/>
      <c r="I25" s="25"/>
    </row>
    <row r="26" spans="1:9" s="39" customFormat="1" ht="13.5" thickBot="1">
      <c r="A26" s="38" t="s">
        <v>170</v>
      </c>
      <c r="B26" s="89" t="s">
        <v>171</v>
      </c>
      <c r="C26" s="102"/>
      <c r="D26" s="157">
        <v>29</v>
      </c>
      <c r="E26" s="40">
        <f>+E27+E36+E42</f>
        <v>4301761857.9700003</v>
      </c>
      <c r="F26" s="103"/>
      <c r="G26" s="103"/>
      <c r="H26" s="40">
        <f>+H27+H36+H42</f>
        <v>32847057693.669998</v>
      </c>
      <c r="I26" s="42"/>
    </row>
    <row r="27" spans="1:9" s="39" customFormat="1" ht="12.75">
      <c r="A27" s="38" t="s">
        <v>172</v>
      </c>
      <c r="B27" s="89" t="s">
        <v>173</v>
      </c>
      <c r="C27" s="102"/>
      <c r="D27" s="157"/>
      <c r="E27" s="41">
        <f>SUM(E28:E34)</f>
        <v>4125953083.5999999</v>
      </c>
      <c r="F27" s="103"/>
      <c r="G27" s="103"/>
      <c r="H27" s="41">
        <f>SUM(H28:H34)</f>
        <v>22343938109.599998</v>
      </c>
      <c r="I27" s="42"/>
    </row>
    <row r="28" spans="1:9" ht="12.75">
      <c r="A28" s="43" t="s">
        <v>174</v>
      </c>
      <c r="B28" s="90" t="s">
        <v>175</v>
      </c>
      <c r="C28" s="102"/>
      <c r="D28" s="156"/>
      <c r="E28" s="6">
        <f>+VLOOKUP(A28,'MARZO 2023'!$A$105:$H$340,6,0)</f>
        <v>1648967789.3699999</v>
      </c>
      <c r="F28" s="103"/>
      <c r="G28" s="103"/>
      <c r="H28" s="44">
        <f>+VLOOKUP(A28,'DICIEMBRE 2022'!$A$7:$H$235,6,0)</f>
        <v>6704964961.04</v>
      </c>
      <c r="I28" s="25"/>
    </row>
    <row r="29" spans="1:9" ht="12.75">
      <c r="A29" s="43" t="s">
        <v>176</v>
      </c>
      <c r="B29" s="90" t="s">
        <v>177</v>
      </c>
      <c r="C29" s="102"/>
      <c r="D29" s="156"/>
      <c r="E29" s="6">
        <f>+VLOOKUP(A29,'MARZO 2023'!$A$105:$H$340,6,0)</f>
        <v>411000200</v>
      </c>
      <c r="F29" s="101"/>
      <c r="G29" s="101"/>
      <c r="H29" s="44">
        <f>+VLOOKUP(A29,'DICIEMBRE 2022'!$A$7:$H$235,6,0)</f>
        <v>1732072200</v>
      </c>
      <c r="I29" s="25"/>
    </row>
    <row r="30" spans="1:9" ht="12.75">
      <c r="A30" s="43" t="s">
        <v>178</v>
      </c>
      <c r="B30" s="90" t="s">
        <v>179</v>
      </c>
      <c r="C30" s="102"/>
      <c r="D30" s="156"/>
      <c r="E30" s="6">
        <f>+VLOOKUP(A30,'MARZO 2023'!$A$105:$H$340,6,0)</f>
        <v>82938500</v>
      </c>
      <c r="F30" s="101"/>
      <c r="G30" s="101"/>
      <c r="H30" s="44">
        <f>+VLOOKUP(A30,'DICIEMBRE 2022'!$A$7:$H$235,6,0)</f>
        <v>380974600</v>
      </c>
      <c r="I30" s="25"/>
    </row>
    <row r="31" spans="1:9" ht="12.75">
      <c r="A31" s="43" t="s">
        <v>180</v>
      </c>
      <c r="B31" s="90" t="s">
        <v>181</v>
      </c>
      <c r="C31" s="102"/>
      <c r="D31" s="156"/>
      <c r="E31" s="6">
        <f>+VLOOKUP(A31,'MARZO 2023'!$A$105:$H$340,6,0)</f>
        <v>471665969.69</v>
      </c>
      <c r="F31" s="103"/>
      <c r="G31" s="103"/>
      <c r="H31" s="44">
        <f>+VLOOKUP(A31,'DICIEMBRE 2022'!$A$7:$H$235,6,0)</f>
        <v>2421015712.71</v>
      </c>
      <c r="I31" s="25"/>
    </row>
    <row r="32" spans="1:9" ht="12.75">
      <c r="A32" s="43" t="s">
        <v>182</v>
      </c>
      <c r="B32" s="90" t="s">
        <v>183</v>
      </c>
      <c r="C32" s="102"/>
      <c r="D32" s="156"/>
      <c r="E32" s="6">
        <v>0</v>
      </c>
      <c r="F32" s="101"/>
      <c r="G32" s="101"/>
      <c r="H32" s="44">
        <f>+VLOOKUP(A32,'DICIEMBRE 2022'!$A$7:$H$235,6,0)</f>
        <v>147215209.49000001</v>
      </c>
      <c r="I32" s="25"/>
    </row>
    <row r="33" spans="1:12" ht="12.75">
      <c r="A33" s="43" t="s">
        <v>184</v>
      </c>
      <c r="B33" s="90" t="s">
        <v>185</v>
      </c>
      <c r="C33" s="102"/>
      <c r="D33" s="156"/>
      <c r="E33" s="6">
        <f>+VLOOKUP(A33,'MARZO 2023'!$A$105:$H$340,6,0)</f>
        <v>1511380624.54</v>
      </c>
      <c r="F33" s="101"/>
      <c r="G33" s="101"/>
      <c r="H33" s="44">
        <f>+VLOOKUP(A33,'DICIEMBRE 2022'!$A$7:$H$235,6,0)</f>
        <v>10861725945.360001</v>
      </c>
      <c r="I33" s="25"/>
    </row>
    <row r="34" spans="1:12" ht="12.75">
      <c r="A34" s="43" t="s">
        <v>186</v>
      </c>
      <c r="B34" s="90" t="s">
        <v>187</v>
      </c>
      <c r="C34" s="102"/>
      <c r="D34" s="156"/>
      <c r="E34" s="6">
        <v>0</v>
      </c>
      <c r="F34" s="101"/>
      <c r="G34" s="101"/>
      <c r="H34" s="44">
        <f>+VLOOKUP(A34,'DICIEMBRE 2022'!$A$7:$H$460,6,0)</f>
        <v>95969481</v>
      </c>
      <c r="I34" s="25"/>
    </row>
    <row r="35" spans="1:12" ht="12.75">
      <c r="A35" s="43"/>
      <c r="B35" s="90"/>
      <c r="C35" s="102"/>
      <c r="D35" s="156"/>
      <c r="E35" s="47"/>
      <c r="F35" s="101"/>
      <c r="G35" s="101"/>
      <c r="H35" s="47"/>
      <c r="I35" s="25"/>
    </row>
    <row r="36" spans="1:12" s="39" customFormat="1" ht="25.5">
      <c r="A36" s="43" t="s">
        <v>188</v>
      </c>
      <c r="B36" s="89" t="s">
        <v>189</v>
      </c>
      <c r="C36" s="102"/>
      <c r="D36" s="157"/>
      <c r="E36" s="48">
        <f>SUM(E37:E40)</f>
        <v>175808774.37</v>
      </c>
      <c r="F36" s="103"/>
      <c r="G36" s="103"/>
      <c r="H36" s="48">
        <f>SUM(H37:H40)</f>
        <v>10474202938.049999</v>
      </c>
      <c r="I36" s="42"/>
    </row>
    <row r="37" spans="1:12" ht="12.75">
      <c r="A37" s="43" t="s">
        <v>575</v>
      </c>
      <c r="B37" s="90" t="s">
        <v>190</v>
      </c>
      <c r="C37" s="102"/>
      <c r="D37" s="157"/>
      <c r="E37" s="6">
        <v>0</v>
      </c>
      <c r="F37" s="103"/>
      <c r="G37" s="103"/>
      <c r="H37" s="44">
        <f>+VLOOKUP(A37,'DICIEMBRE 2022'!$A$7:$H$460,6,0)</f>
        <v>1021785805</v>
      </c>
      <c r="I37" s="42"/>
    </row>
    <row r="38" spans="1:12" ht="12.75">
      <c r="A38" s="43" t="s">
        <v>191</v>
      </c>
      <c r="B38" s="90" t="s">
        <v>192</v>
      </c>
      <c r="C38" s="102"/>
      <c r="D38" s="156"/>
      <c r="E38" s="6">
        <f>+VLOOKUP(A38,'MARZO 2023'!$A$105:$H$340,6,0)</f>
        <v>77858836.370000005</v>
      </c>
      <c r="F38" s="101"/>
      <c r="G38" s="101"/>
      <c r="H38" s="44">
        <f>+VLOOKUP(A38,'DICIEMBRE 2022'!$A$7:$H$460,6,0)</f>
        <v>363725547.69999999</v>
      </c>
      <c r="I38" s="25"/>
    </row>
    <row r="39" spans="1:12" ht="12.75">
      <c r="A39" s="43" t="s">
        <v>193</v>
      </c>
      <c r="B39" s="90" t="s">
        <v>194</v>
      </c>
      <c r="C39" s="102"/>
      <c r="D39" s="156"/>
      <c r="E39" s="6">
        <v>0</v>
      </c>
      <c r="F39" s="103"/>
      <c r="G39" s="103"/>
      <c r="H39" s="44">
        <f>+VLOOKUP(A39,'DICIEMBRE 2022'!$A$7:$H$460,6,0)</f>
        <v>5598292.3499999996</v>
      </c>
      <c r="I39" s="25"/>
    </row>
    <row r="40" spans="1:12" ht="12.75">
      <c r="A40" s="43" t="s">
        <v>195</v>
      </c>
      <c r="B40" s="90" t="s">
        <v>196</v>
      </c>
      <c r="C40" s="102"/>
      <c r="D40" s="156"/>
      <c r="E40" s="6">
        <f>+VLOOKUP(A40,'MARZO 2023'!$A$105:$H$340,6,0)</f>
        <v>97949938</v>
      </c>
      <c r="F40" s="101"/>
      <c r="G40" s="101"/>
      <c r="H40" s="44">
        <f>+VLOOKUP(A40,'DICIEMBRE 2022'!$A$7:$H$460,6,0)</f>
        <v>9083093293</v>
      </c>
      <c r="I40" s="25"/>
    </row>
    <row r="41" spans="1:12" s="39" customFormat="1" ht="12.75">
      <c r="A41" s="43" t="s">
        <v>197</v>
      </c>
      <c r="B41" s="90"/>
      <c r="C41" s="102"/>
      <c r="D41" s="156"/>
      <c r="E41" s="47"/>
      <c r="F41" s="101"/>
      <c r="G41" s="101"/>
      <c r="H41" s="47"/>
      <c r="I41" s="25"/>
    </row>
    <row r="42" spans="1:12" ht="13.5" thickBot="1">
      <c r="A42" s="43" t="s">
        <v>198</v>
      </c>
      <c r="B42" s="89" t="s">
        <v>199</v>
      </c>
      <c r="C42" s="102"/>
      <c r="D42" s="157"/>
      <c r="E42" s="40">
        <f>+E43+E44+E45</f>
        <v>0</v>
      </c>
      <c r="F42" s="103"/>
      <c r="G42" s="103"/>
      <c r="H42" s="40">
        <f>+H43+H44+H45</f>
        <v>28916646.02</v>
      </c>
      <c r="I42" s="42"/>
    </row>
    <row r="43" spans="1:12" ht="12.75">
      <c r="A43" s="43" t="s">
        <v>198</v>
      </c>
      <c r="B43" s="90" t="s">
        <v>165</v>
      </c>
      <c r="C43" s="102"/>
      <c r="D43" s="156"/>
      <c r="E43" s="6">
        <v>0</v>
      </c>
      <c r="F43" s="101"/>
      <c r="G43" s="101"/>
      <c r="H43" s="44">
        <f>+VLOOKUP(A43,'DICIEMBRE 2022'!$A$7:$H$460,6,0)</f>
        <v>1383340</v>
      </c>
      <c r="I43" s="25"/>
      <c r="K43" s="74"/>
    </row>
    <row r="44" spans="1:12" ht="12.75">
      <c r="A44" s="43" t="s">
        <v>200</v>
      </c>
      <c r="B44" s="90" t="s">
        <v>201</v>
      </c>
      <c r="C44" s="102"/>
      <c r="D44" s="156"/>
      <c r="E44" s="6">
        <v>0</v>
      </c>
      <c r="F44" s="101"/>
      <c r="G44" s="101"/>
      <c r="H44" s="44">
        <f>+VLOOKUP(A44,'DICIEMBRE 2022'!$A$7:$H$460,6,0)</f>
        <v>713505.02</v>
      </c>
      <c r="I44" s="25"/>
    </row>
    <row r="45" spans="1:12" ht="12.75">
      <c r="A45" s="43" t="s">
        <v>202</v>
      </c>
      <c r="B45" s="90" t="s">
        <v>203</v>
      </c>
      <c r="C45" s="102"/>
      <c r="D45" s="156"/>
      <c r="E45" s="6">
        <f>+VLOOKUP(A45,'MARZO 2023'!$A$105:$H$340,6,0)</f>
        <v>0</v>
      </c>
      <c r="F45" s="101"/>
      <c r="G45" s="101"/>
      <c r="H45" s="44">
        <f>+VLOOKUP(A45,'DICIEMBRE 2022'!$A$7:$H$460,6,0)</f>
        <v>26819801</v>
      </c>
      <c r="I45" s="25"/>
    </row>
    <row r="46" spans="1:12" ht="12.75">
      <c r="A46" s="43"/>
      <c r="B46" s="90"/>
      <c r="C46" s="102"/>
      <c r="D46" s="156"/>
      <c r="E46" s="44"/>
      <c r="F46" s="101"/>
      <c r="G46" s="101"/>
      <c r="H46" s="44">
        <v>0</v>
      </c>
      <c r="I46" s="25"/>
    </row>
    <row r="47" spans="1:12" ht="17.25" customHeight="1" thickBot="1">
      <c r="A47" s="50"/>
      <c r="B47" s="90" t="s">
        <v>204</v>
      </c>
      <c r="C47" s="99"/>
      <c r="D47" s="156"/>
      <c r="E47" s="49">
        <f>+E13-E26</f>
        <v>1136657262.0299997</v>
      </c>
      <c r="F47" s="101"/>
      <c r="G47" s="101"/>
      <c r="H47" s="49">
        <f>+H13-H26</f>
        <v>-9685177643.659996</v>
      </c>
      <c r="I47" s="25"/>
      <c r="L47" s="74"/>
    </row>
    <row r="48" spans="1:12" ht="15.75" thickTop="1">
      <c r="A48" s="50"/>
      <c r="B48" s="105"/>
      <c r="C48" s="99"/>
      <c r="E48" s="51"/>
      <c r="F48" s="103"/>
      <c r="G48" s="103"/>
      <c r="H48" s="52"/>
      <c r="I48" s="25"/>
    </row>
    <row r="49" spans="1:9" ht="30" customHeight="1">
      <c r="A49" s="50"/>
      <c r="B49" s="105"/>
      <c r="C49" s="99"/>
      <c r="E49" s="51"/>
      <c r="F49" s="106"/>
      <c r="G49" s="106"/>
      <c r="H49" s="106"/>
      <c r="I49" s="53"/>
    </row>
    <row r="50" spans="1:9" ht="15">
      <c r="A50" s="50"/>
      <c r="B50" s="325"/>
      <c r="C50" s="325"/>
      <c r="D50" s="325"/>
      <c r="E50" s="325"/>
      <c r="F50" s="325"/>
      <c r="G50" s="325"/>
      <c r="H50" s="107"/>
      <c r="I50" s="53"/>
    </row>
    <row r="51" spans="1:9" ht="15">
      <c r="A51" s="50"/>
      <c r="B51" s="325"/>
      <c r="C51" s="325"/>
      <c r="D51" s="325"/>
      <c r="E51" s="325"/>
      <c r="F51" s="325"/>
      <c r="G51" s="325"/>
      <c r="H51" s="107"/>
      <c r="I51" s="53"/>
    </row>
    <row r="52" spans="1:9" ht="15">
      <c r="A52" s="50"/>
      <c r="B52" s="107"/>
      <c r="C52" s="107"/>
      <c r="D52" s="107"/>
      <c r="E52" s="110"/>
      <c r="F52" s="107"/>
      <c r="G52" s="107"/>
      <c r="H52" s="107"/>
      <c r="I52" s="53"/>
    </row>
    <row r="53" spans="1:9" ht="15">
      <c r="A53" s="50"/>
      <c r="B53" s="326"/>
      <c r="C53" s="326"/>
      <c r="D53" s="326"/>
      <c r="E53" s="326"/>
      <c r="F53" s="326"/>
      <c r="G53" s="326"/>
      <c r="H53" s="326"/>
      <c r="I53" s="54"/>
    </row>
    <row r="54" spans="1:9" ht="15">
      <c r="A54" s="50"/>
      <c r="B54" s="326"/>
      <c r="C54" s="326"/>
      <c r="D54" s="326"/>
      <c r="E54" s="326"/>
      <c r="F54" s="326"/>
      <c r="G54" s="326"/>
      <c r="H54" s="326"/>
      <c r="I54" s="53"/>
    </row>
    <row r="55" spans="1:9" ht="15">
      <c r="A55" s="50"/>
      <c r="B55" s="55"/>
      <c r="C55" s="99"/>
      <c r="D55" s="106"/>
      <c r="E55" s="51"/>
      <c r="F55" s="106"/>
      <c r="G55" s="106"/>
      <c r="H55" s="56"/>
      <c r="I55" s="53"/>
    </row>
    <row r="56" spans="1:9" ht="15">
      <c r="A56" s="50"/>
      <c r="B56" s="55"/>
      <c r="C56" s="99"/>
      <c r="D56" s="106"/>
      <c r="E56" s="51"/>
      <c r="F56" s="106"/>
      <c r="G56" s="106"/>
      <c r="H56" s="56"/>
      <c r="I56" s="53"/>
    </row>
    <row r="57" spans="1:9" ht="15">
      <c r="A57" s="50"/>
      <c r="B57" s="55"/>
      <c r="C57" s="99"/>
      <c r="D57" s="106"/>
      <c r="E57" s="51"/>
      <c r="F57" s="106"/>
      <c r="G57" s="106"/>
      <c r="H57" s="56"/>
      <c r="I57" s="53"/>
    </row>
    <row r="58" spans="1:9" ht="15">
      <c r="A58" s="50"/>
      <c r="B58" s="104"/>
      <c r="C58" s="99"/>
      <c r="E58" s="29"/>
      <c r="F58" s="103"/>
      <c r="G58" s="103"/>
      <c r="H58" s="57"/>
      <c r="I58" s="58"/>
    </row>
    <row r="59" spans="1:9" ht="15">
      <c r="A59" s="50"/>
      <c r="B59" s="104" t="s">
        <v>141</v>
      </c>
      <c r="C59" s="99"/>
      <c r="D59" s="108"/>
      <c r="E59" s="29" t="s">
        <v>142</v>
      </c>
      <c r="H59" s="22"/>
      <c r="I59" s="59"/>
    </row>
    <row r="60" spans="1:9" ht="15">
      <c r="A60" s="50"/>
      <c r="B60" s="104" t="s">
        <v>143</v>
      </c>
      <c r="C60" s="99"/>
      <c r="D60" s="108"/>
      <c r="E60" s="29" t="s">
        <v>144</v>
      </c>
      <c r="H60" s="22"/>
      <c r="I60" s="59"/>
    </row>
    <row r="61" spans="1:9" ht="15">
      <c r="A61" s="50"/>
      <c r="B61" s="109"/>
      <c r="C61" s="99"/>
      <c r="D61" s="101"/>
      <c r="E61" s="29" t="s">
        <v>145</v>
      </c>
      <c r="H61" s="22"/>
      <c r="I61" s="59"/>
    </row>
    <row r="62" spans="1:9" ht="12.75">
      <c r="A62" s="21"/>
      <c r="B62" s="109"/>
      <c r="C62" s="99"/>
      <c r="E62" s="22" t="s">
        <v>146</v>
      </c>
      <c r="H62" s="22"/>
      <c r="I62" s="58"/>
    </row>
    <row r="63" spans="1:9" ht="12.75">
      <c r="A63" s="75"/>
      <c r="B63" s="109"/>
      <c r="C63" s="99"/>
      <c r="D63" s="101"/>
      <c r="E63" s="37"/>
      <c r="F63" s="101"/>
      <c r="G63" s="101"/>
      <c r="H63" s="60"/>
      <c r="I63" s="58"/>
    </row>
    <row r="64" spans="1:9" ht="13.5" thickBot="1">
      <c r="A64" s="21"/>
      <c r="B64" s="109"/>
      <c r="C64" s="99"/>
      <c r="D64" s="101"/>
      <c r="E64" s="37"/>
      <c r="F64" s="101"/>
      <c r="G64" s="101"/>
      <c r="H64" s="60"/>
      <c r="I64" s="58"/>
    </row>
    <row r="65" spans="1:9" ht="15.75" customHeight="1" thickBot="1">
      <c r="A65" s="327" t="s">
        <v>205</v>
      </c>
      <c r="B65" s="328"/>
      <c r="C65" s="328"/>
      <c r="D65" s="328"/>
      <c r="E65" s="328"/>
      <c r="F65" s="328"/>
      <c r="G65" s="328"/>
      <c r="H65" s="328"/>
      <c r="I65" s="329"/>
    </row>
    <row r="66" spans="1:9">
      <c r="B66" s="35"/>
      <c r="C66" s="35"/>
      <c r="D66" s="35"/>
      <c r="E66" s="61"/>
      <c r="F66" s="35"/>
      <c r="G66" s="35"/>
      <c r="H66" s="62"/>
      <c r="I66" s="62"/>
    </row>
  </sheetData>
  <mergeCells count="10">
    <mergeCell ref="A5:I5"/>
    <mergeCell ref="B50:G51"/>
    <mergeCell ref="B53:H54"/>
    <mergeCell ref="A65:I65"/>
    <mergeCell ref="A1:A2"/>
    <mergeCell ref="C1:F1"/>
    <mergeCell ref="G1:H1"/>
    <mergeCell ref="C2:F2"/>
    <mergeCell ref="G2:H2"/>
    <mergeCell ref="A4:I4"/>
  </mergeCells>
  <pageMargins left="0.43" right="0.18" top="0.74803149606299213" bottom="0.74803149606299213" header="0.31496062992125984" footer="0.31496062992125984"/>
  <pageSetup paperSize="9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71"/>
  <sheetViews>
    <sheetView tabSelected="1" topLeftCell="A2" workbookViewId="0">
      <selection activeCell="A2" sqref="A2"/>
    </sheetView>
  </sheetViews>
  <sheetFormatPr baseColWidth="10" defaultColWidth="11.42578125" defaultRowHeight="12.75"/>
  <cols>
    <col min="1" max="1" width="13.7109375" style="120" bestFit="1" customWidth="1"/>
    <col min="2" max="2" width="49.85546875" style="120" customWidth="1"/>
    <col min="3" max="6" width="19.7109375" style="122" customWidth="1"/>
    <col min="7" max="8" width="19.7109375" style="121" customWidth="1"/>
    <col min="9" max="9" width="19.42578125" style="120" customWidth="1"/>
    <col min="10" max="10" width="20.140625" style="120" customWidth="1"/>
    <col min="11" max="16384" width="11.42578125" style="120"/>
  </cols>
  <sheetData>
    <row r="1" spans="1:10" s="117" customFormat="1" ht="25.5">
      <c r="A1" s="114" t="s">
        <v>206</v>
      </c>
      <c r="B1" s="114" t="s">
        <v>207</v>
      </c>
      <c r="C1" s="115"/>
      <c r="D1" s="116"/>
      <c r="E1" s="116"/>
      <c r="F1" s="115"/>
      <c r="G1" s="116"/>
      <c r="H1" s="116"/>
    </row>
    <row r="2" spans="1:10" s="117" customFormat="1" ht="25.5">
      <c r="A2" s="114" t="s">
        <v>208</v>
      </c>
      <c r="B2" s="114" t="s">
        <v>209</v>
      </c>
      <c r="C2" s="115"/>
      <c r="D2" s="116"/>
      <c r="E2" s="116"/>
      <c r="F2" s="115"/>
      <c r="G2" s="116"/>
      <c r="H2" s="116"/>
    </row>
    <row r="3" spans="1:10" s="117" customFormat="1" ht="25.5">
      <c r="A3" s="114" t="s">
        <v>210</v>
      </c>
      <c r="B3" s="123" t="s">
        <v>592</v>
      </c>
      <c r="C3" s="115"/>
      <c r="D3" s="116"/>
      <c r="E3" s="116"/>
      <c r="F3" s="115"/>
      <c r="G3" s="116"/>
      <c r="H3" s="116"/>
    </row>
    <row r="4" spans="1:10" s="117" customFormat="1" ht="25.5">
      <c r="A4" s="114" t="s">
        <v>211</v>
      </c>
      <c r="B4" s="124" t="s">
        <v>591</v>
      </c>
      <c r="C4" s="115"/>
      <c r="D4" s="116"/>
      <c r="E4" s="116"/>
      <c r="F4" s="115"/>
      <c r="G4" s="116"/>
      <c r="H4" s="116"/>
    </row>
    <row r="5" spans="1:10" s="117" customFormat="1" ht="13.5" thickBot="1">
      <c r="A5" s="118"/>
      <c r="B5" s="118"/>
      <c r="C5" s="115"/>
      <c r="D5" s="116"/>
      <c r="E5" s="116"/>
      <c r="F5" s="115"/>
      <c r="G5" s="116"/>
      <c r="H5" s="116"/>
    </row>
    <row r="6" spans="1:10" s="119" customFormat="1" ht="15.75" customHeight="1">
      <c r="A6" s="136" t="s">
        <v>212</v>
      </c>
      <c r="B6" s="137" t="s">
        <v>208</v>
      </c>
      <c r="C6" s="138" t="s">
        <v>213</v>
      </c>
      <c r="D6" s="138" t="s">
        <v>214</v>
      </c>
      <c r="E6" s="138" t="s">
        <v>215</v>
      </c>
      <c r="F6" s="138" t="s">
        <v>216</v>
      </c>
      <c r="G6" s="138" t="s">
        <v>217</v>
      </c>
      <c r="H6" s="139" t="s">
        <v>218</v>
      </c>
    </row>
    <row r="7" spans="1:10" ht="15" customHeight="1">
      <c r="A7" s="140" t="s">
        <v>219</v>
      </c>
      <c r="B7" s="125" t="s">
        <v>220</v>
      </c>
      <c r="C7" s="131">
        <v>21055522186.419998</v>
      </c>
      <c r="D7" s="131">
        <v>28045729167.919998</v>
      </c>
      <c r="E7" s="131">
        <v>23243595576.080002</v>
      </c>
      <c r="F7" s="131">
        <v>25857655778.259998</v>
      </c>
      <c r="G7" s="131">
        <v>16133560018.74</v>
      </c>
      <c r="H7" s="131">
        <v>9724095759.5200005</v>
      </c>
      <c r="I7" s="162"/>
      <c r="J7" s="162"/>
    </row>
    <row r="8" spans="1:10" ht="15" customHeight="1">
      <c r="A8" s="78" t="s">
        <v>15</v>
      </c>
      <c r="B8" s="126" t="s">
        <v>16</v>
      </c>
      <c r="C8" s="132">
        <v>893412013.96000004</v>
      </c>
      <c r="D8" s="132">
        <v>12161130712.129999</v>
      </c>
      <c r="E8" s="132">
        <v>12163500728</v>
      </c>
      <c r="F8" s="132">
        <v>891041998.09000003</v>
      </c>
      <c r="G8" s="132">
        <v>891041998.09000003</v>
      </c>
      <c r="H8" s="142"/>
      <c r="I8" s="162"/>
      <c r="J8" s="162"/>
    </row>
    <row r="9" spans="1:10">
      <c r="A9" s="143" t="s">
        <v>19</v>
      </c>
      <c r="B9" s="130" t="s">
        <v>20</v>
      </c>
      <c r="C9" s="133">
        <v>0</v>
      </c>
      <c r="D9" s="133">
        <v>12000000</v>
      </c>
      <c r="E9" s="133">
        <v>0</v>
      </c>
      <c r="F9" s="133">
        <v>12000000</v>
      </c>
      <c r="G9" s="133">
        <v>12000000</v>
      </c>
      <c r="H9" s="144"/>
      <c r="I9" s="162"/>
      <c r="J9" s="162"/>
    </row>
    <row r="10" spans="1:10">
      <c r="A10" s="127" t="s">
        <v>221</v>
      </c>
      <c r="B10" s="128" t="s">
        <v>222</v>
      </c>
      <c r="C10" s="134">
        <v>0</v>
      </c>
      <c r="D10" s="134">
        <v>12000000</v>
      </c>
      <c r="E10" s="134">
        <v>0</v>
      </c>
      <c r="F10" s="134">
        <v>12000000</v>
      </c>
      <c r="G10" s="134">
        <v>12000000</v>
      </c>
      <c r="H10" s="145"/>
      <c r="I10" s="162"/>
      <c r="J10" s="162"/>
    </row>
    <row r="11" spans="1:10">
      <c r="A11" s="143" t="s">
        <v>23</v>
      </c>
      <c r="B11" s="130" t="s">
        <v>24</v>
      </c>
      <c r="C11" s="133">
        <v>893412013.96000004</v>
      </c>
      <c r="D11" s="133">
        <v>12149130712.129999</v>
      </c>
      <c r="E11" s="133">
        <v>12163500728</v>
      </c>
      <c r="F11" s="133">
        <v>879041998.09000003</v>
      </c>
      <c r="G11" s="133">
        <v>879041998.09000003</v>
      </c>
      <c r="H11" s="144"/>
      <c r="I11" s="162"/>
      <c r="J11" s="162"/>
    </row>
    <row r="12" spans="1:10">
      <c r="A12" s="127" t="s">
        <v>224</v>
      </c>
      <c r="B12" s="128" t="s">
        <v>223</v>
      </c>
      <c r="C12" s="134">
        <v>893412013.96000004</v>
      </c>
      <c r="D12" s="134">
        <v>12149130712.129999</v>
      </c>
      <c r="E12" s="134">
        <v>12163500728</v>
      </c>
      <c r="F12" s="134">
        <v>879041998.09000003</v>
      </c>
      <c r="G12" s="134">
        <v>879041998.09000003</v>
      </c>
      <c r="H12" s="145"/>
      <c r="I12" s="162"/>
      <c r="J12" s="162"/>
    </row>
    <row r="13" spans="1:10">
      <c r="A13" s="78" t="s">
        <v>27</v>
      </c>
      <c r="B13" s="126" t="s">
        <v>225</v>
      </c>
      <c r="C13" s="132">
        <v>4028101333.3600001</v>
      </c>
      <c r="D13" s="132">
        <v>3837823309</v>
      </c>
      <c r="E13" s="132">
        <v>4016613723</v>
      </c>
      <c r="F13" s="132">
        <v>3849310919.3600001</v>
      </c>
      <c r="G13" s="132">
        <v>1668316054.45</v>
      </c>
      <c r="H13" s="142">
        <v>2180994864.9099998</v>
      </c>
      <c r="I13" s="162"/>
      <c r="J13" s="162"/>
    </row>
    <row r="14" spans="1:10">
      <c r="A14" s="143" t="s">
        <v>31</v>
      </c>
      <c r="B14" s="130" t="s">
        <v>32</v>
      </c>
      <c r="C14" s="133">
        <v>5858486363.1700001</v>
      </c>
      <c r="D14" s="133">
        <v>3822924108</v>
      </c>
      <c r="E14" s="133">
        <v>4008700777</v>
      </c>
      <c r="F14" s="133">
        <v>5672709694.1700001</v>
      </c>
      <c r="G14" s="133">
        <v>1661373961.45</v>
      </c>
      <c r="H14" s="144">
        <v>4011335732.7199998</v>
      </c>
      <c r="I14" s="162"/>
      <c r="J14" s="162"/>
    </row>
    <row r="15" spans="1:10">
      <c r="A15" s="127" t="s">
        <v>226</v>
      </c>
      <c r="B15" s="128" t="s">
        <v>227</v>
      </c>
      <c r="C15" s="134">
        <v>5858486363.1700001</v>
      </c>
      <c r="D15" s="134">
        <v>3822924108</v>
      </c>
      <c r="E15" s="134">
        <v>4008700777</v>
      </c>
      <c r="F15" s="134">
        <v>5672709694.1700001</v>
      </c>
      <c r="G15" s="134">
        <v>1661373961.45</v>
      </c>
      <c r="H15" s="145">
        <v>4011335732.7199998</v>
      </c>
      <c r="I15" s="162"/>
      <c r="J15" s="162"/>
    </row>
    <row r="16" spans="1:10">
      <c r="A16" s="143" t="s">
        <v>35</v>
      </c>
      <c r="B16" s="130" t="s">
        <v>36</v>
      </c>
      <c r="C16" s="133">
        <v>31114862.52</v>
      </c>
      <c r="D16" s="133">
        <v>14744036</v>
      </c>
      <c r="E16" s="133">
        <v>7912946</v>
      </c>
      <c r="F16" s="133">
        <v>37945952.520000003</v>
      </c>
      <c r="G16" s="133">
        <v>6942093</v>
      </c>
      <c r="H16" s="144">
        <v>31003859.52</v>
      </c>
      <c r="I16" s="162"/>
      <c r="J16" s="162"/>
    </row>
    <row r="17" spans="1:10">
      <c r="A17" s="127" t="s">
        <v>228</v>
      </c>
      <c r="B17" s="128" t="s">
        <v>229</v>
      </c>
      <c r="C17" s="134">
        <v>0</v>
      </c>
      <c r="D17" s="134">
        <v>0</v>
      </c>
      <c r="E17" s="134">
        <v>0</v>
      </c>
      <c r="F17" s="134">
        <v>0</v>
      </c>
      <c r="G17" s="134"/>
      <c r="H17" s="145"/>
      <c r="I17" s="162"/>
      <c r="J17" s="162"/>
    </row>
    <row r="18" spans="1:10">
      <c r="A18" s="127" t="s">
        <v>230</v>
      </c>
      <c r="B18" s="128" t="s">
        <v>231</v>
      </c>
      <c r="C18" s="134">
        <v>31114862.52</v>
      </c>
      <c r="D18" s="134">
        <v>14707280</v>
      </c>
      <c r="E18" s="134">
        <v>7876190</v>
      </c>
      <c r="F18" s="134">
        <v>37945952.520000003</v>
      </c>
      <c r="G18" s="134">
        <v>6942093</v>
      </c>
      <c r="H18" s="134">
        <v>31003859.52</v>
      </c>
      <c r="I18" s="162"/>
      <c r="J18" s="162"/>
    </row>
    <row r="19" spans="1:10">
      <c r="A19" s="127" t="s">
        <v>232</v>
      </c>
      <c r="B19" s="128" t="s">
        <v>233</v>
      </c>
      <c r="C19" s="134">
        <v>0</v>
      </c>
      <c r="D19" s="134">
        <v>36756</v>
      </c>
      <c r="E19" s="134">
        <v>36756</v>
      </c>
      <c r="F19" s="134">
        <v>0</v>
      </c>
      <c r="G19" s="134">
        <v>0</v>
      </c>
      <c r="H19" s="134">
        <v>0</v>
      </c>
      <c r="I19" s="162"/>
      <c r="J19" s="162"/>
    </row>
    <row r="20" spans="1:10">
      <c r="A20" s="143" t="s">
        <v>39</v>
      </c>
      <c r="B20" s="130" t="s">
        <v>40</v>
      </c>
      <c r="C20" s="133">
        <v>-1861499892.3299999</v>
      </c>
      <c r="D20" s="133">
        <v>155165</v>
      </c>
      <c r="E20" s="133">
        <v>0</v>
      </c>
      <c r="F20" s="133">
        <v>-1861344727.3299999</v>
      </c>
      <c r="G20" s="133"/>
      <c r="H20" s="133">
        <v>-1861344727.3299999</v>
      </c>
      <c r="I20" s="162"/>
      <c r="J20" s="162"/>
    </row>
    <row r="21" spans="1:10">
      <c r="A21" s="127" t="s">
        <v>234</v>
      </c>
      <c r="B21" s="128" t="s">
        <v>235</v>
      </c>
      <c r="C21" s="134">
        <v>-1861499892.3299999</v>
      </c>
      <c r="D21" s="134">
        <v>155165</v>
      </c>
      <c r="E21" s="134">
        <v>0</v>
      </c>
      <c r="F21" s="134">
        <v>-1861344727.3299999</v>
      </c>
      <c r="G21" s="134"/>
      <c r="H21" s="134">
        <v>-1861344727.3299999</v>
      </c>
      <c r="I21" s="162"/>
      <c r="J21" s="162"/>
    </row>
    <row r="22" spans="1:10">
      <c r="A22" s="78" t="s">
        <v>236</v>
      </c>
      <c r="B22" s="126" t="s">
        <v>43</v>
      </c>
      <c r="C22" s="132">
        <v>0</v>
      </c>
      <c r="D22" s="132">
        <v>481000.01</v>
      </c>
      <c r="E22" s="132">
        <v>481000.01</v>
      </c>
      <c r="F22" s="132">
        <v>0</v>
      </c>
      <c r="G22" s="132">
        <v>0</v>
      </c>
      <c r="H22" s="132">
        <v>0</v>
      </c>
      <c r="I22" s="162"/>
      <c r="J22" s="162"/>
    </row>
    <row r="23" spans="1:10">
      <c r="A23" s="143" t="s">
        <v>46</v>
      </c>
      <c r="B23" s="130" t="s">
        <v>47</v>
      </c>
      <c r="C23" s="133">
        <v>0</v>
      </c>
      <c r="D23" s="133">
        <v>481000.01</v>
      </c>
      <c r="E23" s="133">
        <v>481000.01</v>
      </c>
      <c r="F23" s="133">
        <v>0</v>
      </c>
      <c r="G23" s="133">
        <v>0</v>
      </c>
      <c r="H23" s="133">
        <v>0</v>
      </c>
      <c r="I23" s="162"/>
      <c r="J23" s="162"/>
    </row>
    <row r="24" spans="1:10">
      <c r="A24" s="127" t="s">
        <v>237</v>
      </c>
      <c r="B24" s="128" t="s">
        <v>238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62"/>
      <c r="J24" s="162"/>
    </row>
    <row r="25" spans="1:10">
      <c r="A25" s="127" t="s">
        <v>239</v>
      </c>
      <c r="B25" s="128" t="s">
        <v>240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62"/>
      <c r="J25" s="162"/>
    </row>
    <row r="26" spans="1:10">
      <c r="A26" s="127" t="s">
        <v>241</v>
      </c>
      <c r="B26" s="128" t="s">
        <v>242</v>
      </c>
      <c r="C26" s="134">
        <v>0</v>
      </c>
      <c r="D26" s="134">
        <v>481000.01</v>
      </c>
      <c r="E26" s="134">
        <v>481000.01</v>
      </c>
      <c r="F26" s="134">
        <v>0</v>
      </c>
      <c r="G26" s="134">
        <v>0</v>
      </c>
      <c r="H26" s="134">
        <v>0</v>
      </c>
      <c r="I26" s="162"/>
      <c r="J26" s="162"/>
    </row>
    <row r="27" spans="1:10">
      <c r="A27" s="78" t="s">
        <v>72</v>
      </c>
      <c r="B27" s="126" t="s">
        <v>73</v>
      </c>
      <c r="C27" s="132">
        <v>7620484563.9799995</v>
      </c>
      <c r="D27" s="132">
        <v>475167</v>
      </c>
      <c r="E27" s="132">
        <v>77858836.370000005</v>
      </c>
      <c r="F27" s="132">
        <v>7543100894.6099997</v>
      </c>
      <c r="G27" s="132"/>
      <c r="H27" s="132">
        <v>7543100894.6099997</v>
      </c>
      <c r="I27" s="162"/>
      <c r="J27" s="162"/>
    </row>
    <row r="28" spans="1:10">
      <c r="A28" s="143" t="s">
        <v>74</v>
      </c>
      <c r="B28" s="130" t="s">
        <v>75</v>
      </c>
      <c r="C28" s="133">
        <v>0</v>
      </c>
      <c r="D28" s="133">
        <v>0</v>
      </c>
      <c r="E28" s="133">
        <v>0</v>
      </c>
      <c r="F28" s="133">
        <v>0</v>
      </c>
      <c r="G28" s="133"/>
      <c r="H28" s="133">
        <v>0</v>
      </c>
      <c r="I28" s="162"/>
      <c r="J28" s="162"/>
    </row>
    <row r="29" spans="1:10">
      <c r="A29" s="127" t="s">
        <v>243</v>
      </c>
      <c r="B29" s="128" t="s">
        <v>244</v>
      </c>
      <c r="C29" s="134">
        <v>0</v>
      </c>
      <c r="D29" s="134">
        <v>0</v>
      </c>
      <c r="E29" s="134">
        <v>0</v>
      </c>
      <c r="F29" s="134">
        <v>0</v>
      </c>
      <c r="G29" s="134"/>
      <c r="H29" s="134">
        <v>0</v>
      </c>
      <c r="I29" s="162"/>
      <c r="J29" s="162"/>
    </row>
    <row r="30" spans="1:10">
      <c r="A30" s="143" t="s">
        <v>76</v>
      </c>
      <c r="B30" s="130" t="s">
        <v>77</v>
      </c>
      <c r="C30" s="133">
        <v>0</v>
      </c>
      <c r="D30" s="133">
        <v>0</v>
      </c>
      <c r="E30" s="133">
        <v>0</v>
      </c>
      <c r="F30" s="133">
        <v>0</v>
      </c>
      <c r="G30" s="133"/>
      <c r="H30" s="133">
        <v>0</v>
      </c>
      <c r="I30" s="162"/>
      <c r="J30" s="162"/>
    </row>
    <row r="31" spans="1:10">
      <c r="A31" s="127" t="s">
        <v>245</v>
      </c>
      <c r="B31" s="128" t="s">
        <v>246</v>
      </c>
      <c r="C31" s="134">
        <v>0</v>
      </c>
      <c r="D31" s="134">
        <v>0</v>
      </c>
      <c r="E31" s="134">
        <v>0</v>
      </c>
      <c r="F31" s="134">
        <v>0</v>
      </c>
      <c r="G31" s="134"/>
      <c r="H31" s="134">
        <v>0</v>
      </c>
      <c r="I31" s="162"/>
      <c r="J31" s="162"/>
    </row>
    <row r="32" spans="1:10">
      <c r="A32" s="127" t="s">
        <v>249</v>
      </c>
      <c r="B32" s="128" t="s">
        <v>250</v>
      </c>
      <c r="C32" s="134">
        <v>0</v>
      </c>
      <c r="D32" s="134">
        <v>0</v>
      </c>
      <c r="E32" s="134">
        <v>0</v>
      </c>
      <c r="F32" s="134">
        <v>0</v>
      </c>
      <c r="G32" s="134"/>
      <c r="H32" s="134">
        <v>0</v>
      </c>
      <c r="I32" s="162"/>
      <c r="J32" s="162"/>
    </row>
    <row r="33" spans="1:10">
      <c r="A33" s="127" t="s">
        <v>253</v>
      </c>
      <c r="B33" s="128" t="s">
        <v>254</v>
      </c>
      <c r="C33" s="134">
        <v>0</v>
      </c>
      <c r="D33" s="134">
        <v>0</v>
      </c>
      <c r="E33" s="134">
        <v>0</v>
      </c>
      <c r="F33" s="134">
        <v>0</v>
      </c>
      <c r="G33" s="134"/>
      <c r="H33" s="134">
        <v>0</v>
      </c>
      <c r="I33" s="162"/>
      <c r="J33" s="162"/>
    </row>
    <row r="34" spans="1:10">
      <c r="A34" s="143" t="s">
        <v>79</v>
      </c>
      <c r="B34" s="130" t="s">
        <v>80</v>
      </c>
      <c r="C34" s="133">
        <v>0</v>
      </c>
      <c r="D34" s="133">
        <v>0</v>
      </c>
      <c r="E34" s="133">
        <v>0</v>
      </c>
      <c r="F34" s="133">
        <v>0</v>
      </c>
      <c r="G34" s="133"/>
      <c r="H34" s="133">
        <v>0</v>
      </c>
      <c r="I34" s="162"/>
      <c r="J34" s="162"/>
    </row>
    <row r="35" spans="1:10">
      <c r="A35" s="127" t="s">
        <v>255</v>
      </c>
      <c r="B35" s="128" t="s">
        <v>246</v>
      </c>
      <c r="C35" s="134">
        <v>0</v>
      </c>
      <c r="D35" s="134">
        <v>0</v>
      </c>
      <c r="E35" s="134">
        <v>0</v>
      </c>
      <c r="F35" s="134">
        <v>0</v>
      </c>
      <c r="G35" s="134"/>
      <c r="H35" s="134">
        <v>0</v>
      </c>
      <c r="I35" s="162"/>
      <c r="J35" s="162"/>
    </row>
    <row r="36" spans="1:10">
      <c r="A36" s="127" t="s">
        <v>256</v>
      </c>
      <c r="B36" s="128" t="s">
        <v>250</v>
      </c>
      <c r="C36" s="134">
        <v>0</v>
      </c>
      <c r="D36" s="134">
        <v>0</v>
      </c>
      <c r="E36" s="134">
        <v>0</v>
      </c>
      <c r="F36" s="134">
        <v>0</v>
      </c>
      <c r="G36" s="134"/>
      <c r="H36" s="134">
        <v>0</v>
      </c>
      <c r="I36" s="162"/>
      <c r="J36" s="162"/>
    </row>
    <row r="37" spans="1:10">
      <c r="A37" s="143" t="s">
        <v>83</v>
      </c>
      <c r="B37" s="130" t="s">
        <v>84</v>
      </c>
      <c r="C37" s="133">
        <v>7347876584.9799995</v>
      </c>
      <c r="D37" s="133">
        <v>0</v>
      </c>
      <c r="E37" s="133">
        <v>0</v>
      </c>
      <c r="F37" s="133">
        <v>7347876584.9799995</v>
      </c>
      <c r="G37" s="133"/>
      <c r="H37" s="133">
        <v>7347876584.9799995</v>
      </c>
      <c r="I37" s="162"/>
      <c r="J37" s="162"/>
    </row>
    <row r="38" spans="1:10">
      <c r="A38" s="127" t="s">
        <v>257</v>
      </c>
      <c r="B38" s="128" t="s">
        <v>258</v>
      </c>
      <c r="C38" s="134">
        <v>6812876584.9799995</v>
      </c>
      <c r="D38" s="134">
        <v>0</v>
      </c>
      <c r="E38" s="134">
        <v>0</v>
      </c>
      <c r="F38" s="134">
        <v>6812876584.9799995</v>
      </c>
      <c r="G38" s="134"/>
      <c r="H38" s="134">
        <v>6812876584.9799995</v>
      </c>
      <c r="I38" s="162"/>
      <c r="J38" s="162"/>
    </row>
    <row r="39" spans="1:10">
      <c r="A39" s="127" t="s">
        <v>259</v>
      </c>
      <c r="B39" s="128" t="s">
        <v>260</v>
      </c>
      <c r="C39" s="134">
        <v>465000000</v>
      </c>
      <c r="D39" s="134">
        <v>0</v>
      </c>
      <c r="E39" s="134">
        <v>0</v>
      </c>
      <c r="F39" s="134">
        <v>465000000</v>
      </c>
      <c r="G39" s="134"/>
      <c r="H39" s="134">
        <v>465000000</v>
      </c>
      <c r="I39" s="162"/>
      <c r="J39" s="162"/>
    </row>
    <row r="40" spans="1:10">
      <c r="A40" s="127" t="s">
        <v>261</v>
      </c>
      <c r="B40" s="128" t="s">
        <v>262</v>
      </c>
      <c r="C40" s="134">
        <v>70000000</v>
      </c>
      <c r="D40" s="134">
        <v>0</v>
      </c>
      <c r="E40" s="134">
        <v>0</v>
      </c>
      <c r="F40" s="134">
        <v>70000000</v>
      </c>
      <c r="G40" s="134"/>
      <c r="H40" s="134">
        <v>70000000</v>
      </c>
      <c r="I40" s="162"/>
      <c r="J40" s="162"/>
    </row>
    <row r="41" spans="1:10">
      <c r="A41" s="143" t="s">
        <v>87</v>
      </c>
      <c r="B41" s="130" t="s">
        <v>88</v>
      </c>
      <c r="C41" s="133">
        <v>585557220.59000003</v>
      </c>
      <c r="D41" s="133">
        <v>0</v>
      </c>
      <c r="E41" s="133">
        <v>0</v>
      </c>
      <c r="F41" s="133">
        <v>585557220.59000003</v>
      </c>
      <c r="G41" s="133"/>
      <c r="H41" s="133">
        <v>585557220.59000003</v>
      </c>
      <c r="I41" s="162"/>
      <c r="J41" s="162"/>
    </row>
    <row r="42" spans="1:10">
      <c r="A42" s="127" t="s">
        <v>263</v>
      </c>
      <c r="B42" s="128" t="s">
        <v>247</v>
      </c>
      <c r="C42" s="134">
        <v>419522330.13999999</v>
      </c>
      <c r="D42" s="134">
        <v>0</v>
      </c>
      <c r="E42" s="134">
        <v>0</v>
      </c>
      <c r="F42" s="134">
        <v>419522330.13999999</v>
      </c>
      <c r="G42" s="134"/>
      <c r="H42" s="134">
        <v>419522330.13999999</v>
      </c>
      <c r="I42" s="162"/>
      <c r="J42" s="162"/>
    </row>
    <row r="43" spans="1:10">
      <c r="A43" s="127" t="s">
        <v>264</v>
      </c>
      <c r="B43" s="128" t="s">
        <v>248</v>
      </c>
      <c r="C43" s="134">
        <v>166034890.44999999</v>
      </c>
      <c r="D43" s="134">
        <v>0</v>
      </c>
      <c r="E43" s="134">
        <v>0</v>
      </c>
      <c r="F43" s="134">
        <v>166034890.44999999</v>
      </c>
      <c r="G43" s="134"/>
      <c r="H43" s="134">
        <v>166034890.44999999</v>
      </c>
      <c r="I43" s="162"/>
      <c r="J43" s="162"/>
    </row>
    <row r="44" spans="1:10">
      <c r="A44" s="143" t="s">
        <v>91</v>
      </c>
      <c r="B44" s="130" t="s">
        <v>92</v>
      </c>
      <c r="C44" s="133">
        <v>1520039256.6500001</v>
      </c>
      <c r="D44" s="133">
        <v>0</v>
      </c>
      <c r="E44" s="133">
        <v>0</v>
      </c>
      <c r="F44" s="133">
        <v>1520039256.6500001</v>
      </c>
      <c r="G44" s="133"/>
      <c r="H44" s="133">
        <v>1520039256.6500001</v>
      </c>
      <c r="I44" s="162"/>
      <c r="J44" s="162"/>
    </row>
    <row r="45" spans="1:10">
      <c r="A45" s="127" t="s">
        <v>265</v>
      </c>
      <c r="B45" s="128" t="s">
        <v>251</v>
      </c>
      <c r="C45" s="134">
        <v>289482883.88</v>
      </c>
      <c r="D45" s="134">
        <v>0</v>
      </c>
      <c r="E45" s="134">
        <v>0</v>
      </c>
      <c r="F45" s="134">
        <v>289482883.88</v>
      </c>
      <c r="G45" s="134"/>
      <c r="H45" s="134">
        <v>289482883.88</v>
      </c>
      <c r="I45" s="162"/>
      <c r="J45" s="162"/>
    </row>
    <row r="46" spans="1:10">
      <c r="A46" s="127" t="s">
        <v>266</v>
      </c>
      <c r="B46" s="128" t="s">
        <v>252</v>
      </c>
      <c r="C46" s="134">
        <v>1230556372.77</v>
      </c>
      <c r="D46" s="134">
        <v>0</v>
      </c>
      <c r="E46" s="134">
        <v>0</v>
      </c>
      <c r="F46" s="134">
        <v>1230556372.77</v>
      </c>
      <c r="G46" s="134"/>
      <c r="H46" s="134">
        <v>1230556372.77</v>
      </c>
      <c r="I46" s="162"/>
      <c r="J46" s="162"/>
    </row>
    <row r="47" spans="1:10">
      <c r="A47" s="143" t="s">
        <v>94</v>
      </c>
      <c r="B47" s="130" t="s">
        <v>95</v>
      </c>
      <c r="C47" s="133">
        <v>242083976</v>
      </c>
      <c r="D47" s="133">
        <v>0</v>
      </c>
      <c r="E47" s="133">
        <v>0</v>
      </c>
      <c r="F47" s="133">
        <v>242083976</v>
      </c>
      <c r="G47" s="133"/>
      <c r="H47" s="133">
        <v>242083976</v>
      </c>
      <c r="I47" s="162"/>
      <c r="J47" s="162"/>
    </row>
    <row r="48" spans="1:10">
      <c r="A48" s="127" t="s">
        <v>267</v>
      </c>
      <c r="B48" s="128" t="s">
        <v>268</v>
      </c>
      <c r="C48" s="134">
        <v>242083976</v>
      </c>
      <c r="D48" s="134">
        <v>0</v>
      </c>
      <c r="E48" s="134">
        <v>0</v>
      </c>
      <c r="F48" s="134">
        <v>242083976</v>
      </c>
      <c r="G48" s="134"/>
      <c r="H48" s="134">
        <v>242083976</v>
      </c>
      <c r="I48" s="162"/>
      <c r="J48" s="162"/>
    </row>
    <row r="49" spans="1:10">
      <c r="A49" s="143" t="s">
        <v>98</v>
      </c>
      <c r="B49" s="130" t="s">
        <v>99</v>
      </c>
      <c r="C49" s="133">
        <v>-2075072474.24</v>
      </c>
      <c r="D49" s="133">
        <v>475167</v>
      </c>
      <c r="E49" s="133">
        <v>77858836.370000005</v>
      </c>
      <c r="F49" s="133">
        <v>-2152456143.6100001</v>
      </c>
      <c r="G49" s="133"/>
      <c r="H49" s="133">
        <v>-2152456143.6100001</v>
      </c>
      <c r="I49" s="162"/>
      <c r="J49" s="162"/>
    </row>
    <row r="50" spans="1:10">
      <c r="A50" s="127" t="s">
        <v>269</v>
      </c>
      <c r="B50" s="128" t="s">
        <v>244</v>
      </c>
      <c r="C50" s="134">
        <v>-516783305.38</v>
      </c>
      <c r="D50" s="134">
        <v>0</v>
      </c>
      <c r="E50" s="134">
        <v>23156240.739999998</v>
      </c>
      <c r="F50" s="134">
        <v>-539939546.12</v>
      </c>
      <c r="G50" s="134"/>
      <c r="H50" s="134">
        <v>-539939546.12</v>
      </c>
      <c r="I50" s="162"/>
      <c r="J50" s="162"/>
    </row>
    <row r="51" spans="1:10">
      <c r="A51" s="127" t="s">
        <v>270</v>
      </c>
      <c r="B51" s="128" t="s">
        <v>246</v>
      </c>
      <c r="C51" s="134">
        <v>-278909795.33999997</v>
      </c>
      <c r="D51" s="134">
        <v>0</v>
      </c>
      <c r="E51" s="134">
        <v>11614214.51</v>
      </c>
      <c r="F51" s="134">
        <v>-290524009.85000002</v>
      </c>
      <c r="G51" s="134"/>
      <c r="H51" s="134">
        <v>-290524009.85000002</v>
      </c>
      <c r="I51" s="162"/>
      <c r="J51" s="162"/>
    </row>
    <row r="52" spans="1:10">
      <c r="A52" s="127" t="s">
        <v>271</v>
      </c>
      <c r="B52" s="128" t="s">
        <v>250</v>
      </c>
      <c r="C52" s="134">
        <v>-1073608003.96</v>
      </c>
      <c r="D52" s="134">
        <v>475167</v>
      </c>
      <c r="E52" s="134">
        <v>37036271.560000002</v>
      </c>
      <c r="F52" s="134">
        <v>-1110169108.52</v>
      </c>
      <c r="G52" s="134"/>
      <c r="H52" s="134">
        <v>-1110169108.52</v>
      </c>
      <c r="I52" s="162"/>
      <c r="J52" s="162"/>
    </row>
    <row r="53" spans="1:10">
      <c r="A53" s="127" t="s">
        <v>272</v>
      </c>
      <c r="B53" s="128" t="s">
        <v>273</v>
      </c>
      <c r="C53" s="134">
        <v>-205771369.56</v>
      </c>
      <c r="D53" s="134">
        <v>0</v>
      </c>
      <c r="E53" s="134">
        <v>6052109.5599999996</v>
      </c>
      <c r="F53" s="134">
        <v>-211823479.12</v>
      </c>
      <c r="G53" s="134"/>
      <c r="H53" s="134">
        <v>-211823479.12</v>
      </c>
    </row>
    <row r="54" spans="1:10">
      <c r="A54" s="127" t="s">
        <v>274</v>
      </c>
      <c r="B54" s="128" t="s">
        <v>275</v>
      </c>
      <c r="C54" s="134">
        <v>0</v>
      </c>
      <c r="D54" s="134">
        <v>0</v>
      </c>
      <c r="E54" s="134">
        <v>0</v>
      </c>
      <c r="F54" s="134">
        <v>0</v>
      </c>
      <c r="G54" s="134"/>
      <c r="H54" s="134">
        <v>0</v>
      </c>
    </row>
    <row r="55" spans="1:10">
      <c r="A55" s="143" t="s">
        <v>100</v>
      </c>
      <c r="B55" s="130" t="s">
        <v>101</v>
      </c>
      <c r="C55" s="133">
        <v>0</v>
      </c>
      <c r="D55" s="133">
        <v>0</v>
      </c>
      <c r="E55" s="133">
        <v>0</v>
      </c>
      <c r="F55" s="133">
        <v>0</v>
      </c>
      <c r="G55" s="133"/>
      <c r="H55" s="133">
        <v>0</v>
      </c>
    </row>
    <row r="56" spans="1:10">
      <c r="A56" s="127" t="s">
        <v>276</v>
      </c>
      <c r="B56" s="128" t="s">
        <v>244</v>
      </c>
      <c r="C56" s="134">
        <v>0</v>
      </c>
      <c r="D56" s="134">
        <v>0</v>
      </c>
      <c r="E56" s="134">
        <v>0</v>
      </c>
      <c r="F56" s="134">
        <v>0</v>
      </c>
      <c r="G56" s="134"/>
      <c r="H56" s="134">
        <v>0</v>
      </c>
    </row>
    <row r="57" spans="1:10">
      <c r="A57" s="78" t="s">
        <v>50</v>
      </c>
      <c r="B57" s="126" t="s">
        <v>51</v>
      </c>
      <c r="C57" s="132">
        <v>8513524275.1199999</v>
      </c>
      <c r="D57" s="132">
        <v>12045818979.780001</v>
      </c>
      <c r="E57" s="132">
        <v>6985141288.6999998</v>
      </c>
      <c r="F57" s="132">
        <v>13574201966.200001</v>
      </c>
      <c r="G57" s="132">
        <v>13574201966.200001</v>
      </c>
      <c r="H57" s="142"/>
    </row>
    <row r="58" spans="1:10">
      <c r="A58" s="143" t="s">
        <v>54</v>
      </c>
      <c r="B58" s="130" t="s">
        <v>55</v>
      </c>
      <c r="C58" s="133">
        <v>520646625.81999999</v>
      </c>
      <c r="D58" s="133">
        <v>0</v>
      </c>
      <c r="E58" s="133">
        <v>180659600.66</v>
      </c>
      <c r="F58" s="133">
        <v>339987025.16000003</v>
      </c>
      <c r="G58" s="133">
        <v>339987025.16000003</v>
      </c>
      <c r="H58" s="144"/>
    </row>
    <row r="59" spans="1:10">
      <c r="A59" s="127" t="s">
        <v>277</v>
      </c>
      <c r="B59" s="128" t="s">
        <v>278</v>
      </c>
      <c r="C59" s="134">
        <v>136259984.81999999</v>
      </c>
      <c r="D59" s="134">
        <v>0</v>
      </c>
      <c r="E59" s="134">
        <v>44112944.729999997</v>
      </c>
      <c r="F59" s="134">
        <v>92147040.090000004</v>
      </c>
      <c r="G59" s="134">
        <v>92147040.090000004</v>
      </c>
      <c r="H59" s="145"/>
    </row>
    <row r="60" spans="1:10">
      <c r="A60" s="127" t="s">
        <v>279</v>
      </c>
      <c r="B60" s="128" t="s">
        <v>280</v>
      </c>
      <c r="C60" s="134">
        <v>354386641</v>
      </c>
      <c r="D60" s="134">
        <v>0</v>
      </c>
      <c r="E60" s="134">
        <v>131879989.26000001</v>
      </c>
      <c r="F60" s="134">
        <v>222506651.74000001</v>
      </c>
      <c r="G60" s="134">
        <v>222506651.74000001</v>
      </c>
      <c r="H60" s="145"/>
    </row>
    <row r="61" spans="1:10">
      <c r="A61" s="127" t="s">
        <v>281</v>
      </c>
      <c r="B61" s="128" t="s">
        <v>282</v>
      </c>
      <c r="C61" s="134">
        <v>30000000</v>
      </c>
      <c r="D61" s="134">
        <v>0</v>
      </c>
      <c r="E61" s="134">
        <v>4666666.67</v>
      </c>
      <c r="F61" s="134">
        <v>25333333.329999998</v>
      </c>
      <c r="G61" s="134">
        <v>25333333.329999998</v>
      </c>
      <c r="H61" s="145"/>
    </row>
    <row r="62" spans="1:10">
      <c r="A62" s="143" t="s">
        <v>56</v>
      </c>
      <c r="B62" s="130" t="s">
        <v>57</v>
      </c>
      <c r="C62" s="133">
        <v>0</v>
      </c>
      <c r="D62" s="133">
        <v>19436442</v>
      </c>
      <c r="E62" s="133">
        <v>1643993</v>
      </c>
      <c r="F62" s="133">
        <v>17792449</v>
      </c>
      <c r="G62" s="133">
        <v>17792449</v>
      </c>
      <c r="H62" s="144"/>
    </row>
    <row r="63" spans="1:10">
      <c r="A63" s="127" t="s">
        <v>283</v>
      </c>
      <c r="B63" s="128" t="s">
        <v>284</v>
      </c>
      <c r="C63" s="134">
        <v>0</v>
      </c>
      <c r="D63" s="134">
        <v>19436442</v>
      </c>
      <c r="E63" s="134">
        <v>1643993</v>
      </c>
      <c r="F63" s="134">
        <v>17792449</v>
      </c>
      <c r="G63" s="134">
        <v>17792449</v>
      </c>
      <c r="H63" s="145"/>
    </row>
    <row r="64" spans="1:10">
      <c r="A64" s="127" t="s">
        <v>285</v>
      </c>
      <c r="B64" s="128" t="s">
        <v>286</v>
      </c>
      <c r="C64" s="134">
        <v>0</v>
      </c>
      <c r="D64" s="134">
        <v>0</v>
      </c>
      <c r="E64" s="134">
        <v>0</v>
      </c>
      <c r="F64" s="134">
        <v>0</v>
      </c>
      <c r="G64" s="134">
        <v>0</v>
      </c>
      <c r="H64" s="145"/>
    </row>
    <row r="65" spans="1:10">
      <c r="A65" s="143" t="s">
        <v>58</v>
      </c>
      <c r="B65" s="130" t="s">
        <v>59</v>
      </c>
      <c r="C65" s="133">
        <v>7598709248.6599998</v>
      </c>
      <c r="D65" s="133">
        <v>12026382537.780001</v>
      </c>
      <c r="E65" s="133">
        <v>6802837695.04</v>
      </c>
      <c r="F65" s="133">
        <v>12822254091.4</v>
      </c>
      <c r="G65" s="133">
        <v>12822254091.4</v>
      </c>
      <c r="H65" s="144"/>
    </row>
    <row r="66" spans="1:10">
      <c r="A66" s="127" t="s">
        <v>287</v>
      </c>
      <c r="B66" s="128" t="s">
        <v>288</v>
      </c>
      <c r="C66" s="134">
        <v>7598709248.6599998</v>
      </c>
      <c r="D66" s="134">
        <v>12026382537.780001</v>
      </c>
      <c r="E66" s="134">
        <v>6802837695.04</v>
      </c>
      <c r="F66" s="134">
        <v>12822254091.4</v>
      </c>
      <c r="G66" s="134">
        <v>12822254091.4</v>
      </c>
      <c r="H66" s="145"/>
    </row>
    <row r="67" spans="1:10">
      <c r="A67" s="143" t="s">
        <v>289</v>
      </c>
      <c r="B67" s="130" t="s">
        <v>290</v>
      </c>
      <c r="C67" s="133">
        <v>0</v>
      </c>
      <c r="D67" s="133">
        <v>0</v>
      </c>
      <c r="E67" s="133">
        <v>0</v>
      </c>
      <c r="F67" s="133">
        <v>0</v>
      </c>
      <c r="G67" s="133">
        <v>0</v>
      </c>
      <c r="H67" s="144"/>
    </row>
    <row r="68" spans="1:10">
      <c r="A68" s="127" t="s">
        <v>291</v>
      </c>
      <c r="B68" s="128" t="s">
        <v>292</v>
      </c>
      <c r="C68" s="134">
        <v>0</v>
      </c>
      <c r="D68" s="134">
        <v>0</v>
      </c>
      <c r="E68" s="134">
        <v>0</v>
      </c>
      <c r="F68" s="134">
        <v>0</v>
      </c>
      <c r="G68" s="134">
        <v>0</v>
      </c>
      <c r="H68" s="145"/>
    </row>
    <row r="69" spans="1:10">
      <c r="A69" s="143" t="s">
        <v>60</v>
      </c>
      <c r="B69" s="130" t="s">
        <v>61</v>
      </c>
      <c r="C69" s="133">
        <v>394168400.63999999</v>
      </c>
      <c r="D69" s="133">
        <v>0</v>
      </c>
      <c r="E69" s="133">
        <v>0</v>
      </c>
      <c r="F69" s="133">
        <v>394168400.63999999</v>
      </c>
      <c r="G69" s="133">
        <v>394168400.63999999</v>
      </c>
      <c r="H69" s="144"/>
    </row>
    <row r="70" spans="1:10">
      <c r="A70" s="127" t="s">
        <v>293</v>
      </c>
      <c r="B70" s="128" t="s">
        <v>294</v>
      </c>
      <c r="C70" s="134">
        <v>394168400.63999999</v>
      </c>
      <c r="D70" s="134">
        <v>0</v>
      </c>
      <c r="E70" s="134">
        <v>0</v>
      </c>
      <c r="F70" s="134">
        <v>394168400.63999999</v>
      </c>
      <c r="G70" s="134">
        <v>394168400.63999999</v>
      </c>
      <c r="H70" s="145"/>
    </row>
    <row r="71" spans="1:10">
      <c r="A71" s="127" t="s">
        <v>295</v>
      </c>
      <c r="B71" s="128" t="s">
        <v>296</v>
      </c>
      <c r="C71" s="134">
        <v>0</v>
      </c>
      <c r="D71" s="134">
        <v>0</v>
      </c>
      <c r="E71" s="134">
        <v>0</v>
      </c>
      <c r="F71" s="134">
        <v>0</v>
      </c>
      <c r="G71" s="134">
        <v>0</v>
      </c>
      <c r="H71" s="134">
        <v>0</v>
      </c>
    </row>
    <row r="72" spans="1:10">
      <c r="A72" s="143" t="s">
        <v>64</v>
      </c>
      <c r="B72" s="130" t="s">
        <v>65</v>
      </c>
      <c r="C72" s="133">
        <v>0</v>
      </c>
      <c r="D72" s="133">
        <v>0</v>
      </c>
      <c r="E72" s="133">
        <v>0</v>
      </c>
      <c r="F72" s="133">
        <v>0</v>
      </c>
      <c r="G72" s="133">
        <v>0</v>
      </c>
      <c r="H72" s="133">
        <v>0</v>
      </c>
    </row>
    <row r="73" spans="1:10">
      <c r="A73" s="127" t="s">
        <v>297</v>
      </c>
      <c r="B73" s="128" t="s">
        <v>294</v>
      </c>
      <c r="C73" s="134">
        <v>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</row>
    <row r="74" spans="1:10">
      <c r="A74" s="127" t="s">
        <v>298</v>
      </c>
      <c r="B74" s="128" t="s">
        <v>296</v>
      </c>
      <c r="C74" s="134">
        <v>0</v>
      </c>
      <c r="D74" s="134">
        <v>0</v>
      </c>
      <c r="E74" s="134">
        <v>0</v>
      </c>
      <c r="F74" s="134">
        <v>0</v>
      </c>
      <c r="G74" s="134">
        <v>0</v>
      </c>
      <c r="H74" s="134">
        <v>0</v>
      </c>
    </row>
    <row r="75" spans="1:10">
      <c r="A75" s="140" t="s">
        <v>299</v>
      </c>
      <c r="B75" s="125" t="s">
        <v>12</v>
      </c>
      <c r="C75" s="131">
        <v>17245148519.57</v>
      </c>
      <c r="D75" s="131">
        <v>22953993474.91</v>
      </c>
      <c r="E75" s="131">
        <v>26610571209.939999</v>
      </c>
      <c r="F75" s="131">
        <v>20901726254.599998</v>
      </c>
      <c r="G75" s="131">
        <v>10504848694.540001</v>
      </c>
      <c r="H75" s="141">
        <v>10396877560.059999</v>
      </c>
      <c r="I75" s="162"/>
      <c r="J75" s="162"/>
    </row>
    <row r="76" spans="1:10">
      <c r="A76" s="78" t="s">
        <v>17</v>
      </c>
      <c r="B76" s="126" t="s">
        <v>18</v>
      </c>
      <c r="C76" s="132">
        <v>2692295340.2199998</v>
      </c>
      <c r="D76" s="132">
        <v>17216913641.169998</v>
      </c>
      <c r="E76" s="132">
        <v>14819704013.01</v>
      </c>
      <c r="F76" s="132">
        <v>295085712.06</v>
      </c>
      <c r="G76" s="132">
        <v>85517178</v>
      </c>
      <c r="H76" s="142">
        <v>209568534.06</v>
      </c>
      <c r="I76" s="162"/>
      <c r="J76" s="162"/>
    </row>
    <row r="77" spans="1:10">
      <c r="A77" s="143" t="s">
        <v>21</v>
      </c>
      <c r="B77" s="130" t="s">
        <v>22</v>
      </c>
      <c r="C77" s="133">
        <v>673866629.35000002</v>
      </c>
      <c r="D77" s="133">
        <v>1846071575.29</v>
      </c>
      <c r="E77" s="133">
        <v>1172204945.9400001</v>
      </c>
      <c r="F77" s="133">
        <v>0</v>
      </c>
      <c r="G77" s="133">
        <v>0</v>
      </c>
      <c r="H77" s="133">
        <v>0</v>
      </c>
      <c r="I77" s="162"/>
      <c r="J77" s="162"/>
    </row>
    <row r="78" spans="1:10">
      <c r="A78" s="127" t="s">
        <v>300</v>
      </c>
      <c r="B78" s="128" t="s">
        <v>282</v>
      </c>
      <c r="C78" s="134">
        <v>647395.59</v>
      </c>
      <c r="D78" s="134">
        <v>4213043.53</v>
      </c>
      <c r="E78" s="134">
        <v>3565647.94</v>
      </c>
      <c r="F78" s="134">
        <v>0</v>
      </c>
      <c r="G78" s="134">
        <v>0</v>
      </c>
      <c r="H78" s="134">
        <v>0</v>
      </c>
      <c r="I78" s="162"/>
      <c r="J78" s="162"/>
    </row>
    <row r="79" spans="1:10">
      <c r="A79" s="127" t="s">
        <v>301</v>
      </c>
      <c r="B79" s="128" t="s">
        <v>302</v>
      </c>
      <c r="C79" s="134">
        <v>673219233.75999999</v>
      </c>
      <c r="D79" s="134">
        <v>1841858531.76</v>
      </c>
      <c r="E79" s="134">
        <v>1168639298</v>
      </c>
      <c r="F79" s="134">
        <v>0</v>
      </c>
      <c r="G79" s="134">
        <v>0</v>
      </c>
      <c r="H79" s="134">
        <v>0</v>
      </c>
      <c r="I79" s="162"/>
      <c r="J79" s="162"/>
    </row>
    <row r="80" spans="1:10">
      <c r="A80" s="143" t="s">
        <v>25</v>
      </c>
      <c r="B80" s="130" t="s">
        <v>26</v>
      </c>
      <c r="C80" s="133">
        <v>2937935</v>
      </c>
      <c r="D80" s="133">
        <v>11263326537.129999</v>
      </c>
      <c r="E80" s="133">
        <v>11263962953.129999</v>
      </c>
      <c r="F80" s="133">
        <v>3574351</v>
      </c>
      <c r="G80" s="133">
        <v>735872</v>
      </c>
      <c r="H80" s="144">
        <v>2838479</v>
      </c>
      <c r="I80" s="162"/>
      <c r="J80" s="162"/>
    </row>
    <row r="81" spans="1:10">
      <c r="A81" s="127" t="s">
        <v>303</v>
      </c>
      <c r="B81" s="128" t="s">
        <v>304</v>
      </c>
      <c r="C81" s="134">
        <v>0</v>
      </c>
      <c r="D81" s="134">
        <v>0</v>
      </c>
      <c r="E81" s="134">
        <v>0</v>
      </c>
      <c r="F81" s="134">
        <v>0</v>
      </c>
      <c r="G81" s="134"/>
      <c r="H81" s="145"/>
      <c r="I81" s="162"/>
      <c r="J81" s="162"/>
    </row>
    <row r="82" spans="1:10">
      <c r="A82" s="127" t="s">
        <v>305</v>
      </c>
      <c r="B82" s="128" t="s">
        <v>306</v>
      </c>
      <c r="C82" s="134">
        <v>2838479</v>
      </c>
      <c r="D82" s="134">
        <v>11263127625.129999</v>
      </c>
      <c r="E82" s="134">
        <v>11263863497.129999</v>
      </c>
      <c r="F82" s="134">
        <v>3574351</v>
      </c>
      <c r="G82" s="134">
        <v>735872</v>
      </c>
      <c r="H82" s="145">
        <v>2838479</v>
      </c>
      <c r="I82" s="162"/>
      <c r="J82" s="162"/>
    </row>
    <row r="83" spans="1:10">
      <c r="A83" s="127" t="s">
        <v>307</v>
      </c>
      <c r="B83" s="128" t="s">
        <v>308</v>
      </c>
      <c r="C83" s="134">
        <v>99456</v>
      </c>
      <c r="D83" s="134">
        <v>198912</v>
      </c>
      <c r="E83" s="134">
        <v>99456</v>
      </c>
      <c r="F83" s="134">
        <v>0</v>
      </c>
      <c r="G83" s="134">
        <v>0</v>
      </c>
      <c r="H83" s="134">
        <v>0</v>
      </c>
      <c r="I83" s="162"/>
      <c r="J83" s="162"/>
    </row>
    <row r="84" spans="1:10">
      <c r="A84" s="127" t="s">
        <v>309</v>
      </c>
      <c r="B84" s="128" t="s">
        <v>310</v>
      </c>
      <c r="C84" s="134">
        <v>0</v>
      </c>
      <c r="D84" s="134">
        <v>0</v>
      </c>
      <c r="E84" s="134">
        <v>0</v>
      </c>
      <c r="F84" s="134">
        <v>0</v>
      </c>
      <c r="G84" s="134">
        <v>0</v>
      </c>
      <c r="H84" s="134">
        <v>0</v>
      </c>
      <c r="I84" s="162"/>
      <c r="J84" s="162"/>
    </row>
    <row r="85" spans="1:10">
      <c r="A85" s="143" t="s">
        <v>29</v>
      </c>
      <c r="B85" s="130" t="s">
        <v>30</v>
      </c>
      <c r="C85" s="133">
        <v>5373179</v>
      </c>
      <c r="D85" s="133">
        <v>447828860</v>
      </c>
      <c r="E85" s="133">
        <v>442455681</v>
      </c>
      <c r="F85" s="133">
        <v>0</v>
      </c>
      <c r="G85" s="133">
        <v>0</v>
      </c>
      <c r="H85" s="133">
        <v>0</v>
      </c>
      <c r="I85" s="162"/>
      <c r="J85" s="162"/>
    </row>
    <row r="86" spans="1:10">
      <c r="A86" s="127" t="s">
        <v>311</v>
      </c>
      <c r="B86" s="128" t="s">
        <v>312</v>
      </c>
      <c r="C86" s="134">
        <v>0</v>
      </c>
      <c r="D86" s="134">
        <v>127841800</v>
      </c>
      <c r="E86" s="134">
        <v>127841800</v>
      </c>
      <c r="F86" s="134">
        <v>0</v>
      </c>
      <c r="G86" s="134">
        <v>0</v>
      </c>
      <c r="H86" s="134">
        <v>0</v>
      </c>
      <c r="I86" s="162"/>
      <c r="J86" s="162"/>
    </row>
    <row r="87" spans="1:10">
      <c r="A87" s="127" t="s">
        <v>313</v>
      </c>
      <c r="B87" s="128" t="s">
        <v>314</v>
      </c>
      <c r="C87" s="134">
        <v>0</v>
      </c>
      <c r="D87" s="134">
        <v>86618300</v>
      </c>
      <c r="E87" s="134">
        <v>86618300</v>
      </c>
      <c r="F87" s="134">
        <v>0</v>
      </c>
      <c r="G87" s="134">
        <v>0</v>
      </c>
      <c r="H87" s="134">
        <v>0</v>
      </c>
      <c r="I87" s="162"/>
      <c r="J87" s="162"/>
    </row>
    <row r="88" spans="1:10">
      <c r="A88" s="127" t="s">
        <v>315</v>
      </c>
      <c r="B88" s="128" t="s">
        <v>316</v>
      </c>
      <c r="C88" s="134">
        <v>0</v>
      </c>
      <c r="D88" s="134">
        <v>20765722</v>
      </c>
      <c r="E88" s="134">
        <v>20765722</v>
      </c>
      <c r="F88" s="134">
        <v>0</v>
      </c>
      <c r="G88" s="134">
        <v>0</v>
      </c>
      <c r="H88" s="134">
        <v>0</v>
      </c>
      <c r="I88" s="162"/>
      <c r="J88" s="162"/>
    </row>
    <row r="89" spans="1:10">
      <c r="A89" s="127" t="s">
        <v>317</v>
      </c>
      <c r="B89" s="128" t="s">
        <v>318</v>
      </c>
      <c r="C89" s="134">
        <v>173179</v>
      </c>
      <c r="D89" s="134">
        <v>115397814</v>
      </c>
      <c r="E89" s="134">
        <v>115224635</v>
      </c>
      <c r="F89" s="134">
        <v>0</v>
      </c>
      <c r="G89" s="134">
        <v>0</v>
      </c>
      <c r="H89" s="134">
        <v>0</v>
      </c>
      <c r="I89" s="162"/>
      <c r="J89" s="162"/>
    </row>
    <row r="90" spans="1:10">
      <c r="A90" s="127" t="s">
        <v>319</v>
      </c>
      <c r="B90" s="128" t="s">
        <v>320</v>
      </c>
      <c r="C90" s="134">
        <v>0</v>
      </c>
      <c r="D90" s="134">
        <v>612224</v>
      </c>
      <c r="E90" s="134">
        <v>612224</v>
      </c>
      <c r="F90" s="134">
        <v>0</v>
      </c>
      <c r="G90" s="134">
        <v>0</v>
      </c>
      <c r="H90" s="134">
        <v>0</v>
      </c>
      <c r="I90" s="162"/>
      <c r="J90" s="162"/>
    </row>
    <row r="91" spans="1:10">
      <c r="A91" s="127" t="s">
        <v>321</v>
      </c>
      <c r="B91" s="128" t="s">
        <v>322</v>
      </c>
      <c r="C91" s="134">
        <v>0</v>
      </c>
      <c r="D91" s="134">
        <v>0</v>
      </c>
      <c r="E91" s="134">
        <v>0</v>
      </c>
      <c r="F91" s="134">
        <v>0</v>
      </c>
      <c r="G91" s="134">
        <v>0</v>
      </c>
      <c r="H91" s="134">
        <v>0</v>
      </c>
      <c r="I91" s="162"/>
      <c r="J91" s="162"/>
    </row>
    <row r="92" spans="1:10">
      <c r="A92" s="127" t="s">
        <v>323</v>
      </c>
      <c r="B92" s="128" t="s">
        <v>324</v>
      </c>
      <c r="C92" s="134">
        <v>5200000</v>
      </c>
      <c r="D92" s="134">
        <v>96593000</v>
      </c>
      <c r="E92" s="134">
        <v>91393000</v>
      </c>
      <c r="F92" s="134">
        <v>0</v>
      </c>
      <c r="G92" s="134">
        <v>0</v>
      </c>
      <c r="H92" s="134">
        <v>0</v>
      </c>
      <c r="I92" s="162"/>
      <c r="J92" s="162"/>
    </row>
    <row r="93" spans="1:10">
      <c r="A93" s="127" t="s">
        <v>325</v>
      </c>
      <c r="B93" s="128" t="s">
        <v>326</v>
      </c>
      <c r="C93" s="134">
        <v>0</v>
      </c>
      <c r="D93" s="134">
        <v>0</v>
      </c>
      <c r="E93" s="134">
        <v>0</v>
      </c>
      <c r="F93" s="134">
        <v>0</v>
      </c>
      <c r="G93" s="134">
        <v>0</v>
      </c>
      <c r="H93" s="134">
        <v>0</v>
      </c>
      <c r="I93" s="162"/>
      <c r="J93" s="162"/>
    </row>
    <row r="94" spans="1:10">
      <c r="A94" s="143" t="s">
        <v>33</v>
      </c>
      <c r="B94" s="130" t="s">
        <v>34</v>
      </c>
      <c r="C94" s="133">
        <v>201633856</v>
      </c>
      <c r="D94" s="133">
        <v>331533330</v>
      </c>
      <c r="E94" s="133">
        <v>214507228</v>
      </c>
      <c r="F94" s="133">
        <v>84607754</v>
      </c>
      <c r="G94" s="133">
        <v>84607754</v>
      </c>
      <c r="H94" s="144"/>
      <c r="I94" s="162"/>
      <c r="J94" s="162"/>
    </row>
    <row r="95" spans="1:10">
      <c r="A95" s="127" t="s">
        <v>327</v>
      </c>
      <c r="B95" s="128" t="s">
        <v>328</v>
      </c>
      <c r="C95" s="134">
        <v>6509134</v>
      </c>
      <c r="D95" s="134">
        <v>7436000</v>
      </c>
      <c r="E95" s="134">
        <v>5081639</v>
      </c>
      <c r="F95" s="134">
        <v>4154773</v>
      </c>
      <c r="G95" s="134">
        <v>4154773</v>
      </c>
      <c r="H95" s="145"/>
      <c r="I95" s="162"/>
      <c r="J95" s="162"/>
    </row>
    <row r="96" spans="1:10">
      <c r="A96" s="127" t="s">
        <v>329</v>
      </c>
      <c r="B96" s="128" t="s">
        <v>330</v>
      </c>
      <c r="C96" s="134">
        <v>21338115</v>
      </c>
      <c r="D96" s="134">
        <v>21378000</v>
      </c>
      <c r="E96" s="134">
        <v>58932</v>
      </c>
      <c r="F96" s="134">
        <v>19047</v>
      </c>
      <c r="G96" s="134">
        <v>19047</v>
      </c>
      <c r="H96" s="145"/>
      <c r="I96" s="162"/>
      <c r="J96" s="162"/>
    </row>
    <row r="97" spans="1:10">
      <c r="A97" s="127" t="s">
        <v>331</v>
      </c>
      <c r="B97" s="128" t="s">
        <v>332</v>
      </c>
      <c r="C97" s="134">
        <v>772246</v>
      </c>
      <c r="D97" s="134">
        <v>772000</v>
      </c>
      <c r="E97" s="134">
        <v>0</v>
      </c>
      <c r="F97" s="134">
        <v>246</v>
      </c>
      <c r="G97" s="134">
        <v>246</v>
      </c>
      <c r="H97" s="145"/>
      <c r="I97" s="162"/>
      <c r="J97" s="162"/>
    </row>
    <row r="98" spans="1:10">
      <c r="A98" s="127" t="s">
        <v>333</v>
      </c>
      <c r="B98" s="128" t="s">
        <v>334</v>
      </c>
      <c r="C98" s="134">
        <v>134592609</v>
      </c>
      <c r="D98" s="134">
        <v>253198000</v>
      </c>
      <c r="E98" s="134">
        <v>190412000</v>
      </c>
      <c r="F98" s="134">
        <v>71806609</v>
      </c>
      <c r="G98" s="134">
        <v>71806609</v>
      </c>
      <c r="H98" s="145"/>
      <c r="I98" s="162"/>
      <c r="J98" s="162"/>
    </row>
    <row r="99" spans="1:10">
      <c r="A99" s="127" t="s">
        <v>335</v>
      </c>
      <c r="B99" s="128" t="s">
        <v>336</v>
      </c>
      <c r="C99" s="134">
        <v>17354965</v>
      </c>
      <c r="D99" s="134">
        <v>19738000</v>
      </c>
      <c r="E99" s="134">
        <v>6278677</v>
      </c>
      <c r="F99" s="134">
        <v>3895642</v>
      </c>
      <c r="G99" s="134">
        <v>3895642</v>
      </c>
      <c r="H99" s="145"/>
      <c r="I99" s="162"/>
      <c r="J99" s="162"/>
    </row>
    <row r="100" spans="1:10">
      <c r="A100" s="127" t="s">
        <v>337</v>
      </c>
      <c r="B100" s="128" t="s">
        <v>338</v>
      </c>
      <c r="C100" s="134">
        <v>0</v>
      </c>
      <c r="D100" s="134">
        <v>0</v>
      </c>
      <c r="E100" s="134">
        <v>0</v>
      </c>
      <c r="F100" s="134">
        <v>0</v>
      </c>
      <c r="G100" s="134">
        <v>0</v>
      </c>
      <c r="H100" s="145"/>
    </row>
    <row r="101" spans="1:10">
      <c r="A101" s="127" t="s">
        <v>339</v>
      </c>
      <c r="B101" s="128" t="s">
        <v>340</v>
      </c>
      <c r="C101" s="134">
        <v>21066787</v>
      </c>
      <c r="D101" s="134">
        <v>29011330</v>
      </c>
      <c r="E101" s="134">
        <v>12675980</v>
      </c>
      <c r="F101" s="134">
        <v>4731437</v>
      </c>
      <c r="G101" s="134">
        <v>4731437</v>
      </c>
      <c r="H101" s="145"/>
    </row>
    <row r="102" spans="1:10">
      <c r="A102" s="127" t="s">
        <v>341</v>
      </c>
      <c r="B102" s="128" t="s">
        <v>342</v>
      </c>
      <c r="C102" s="134">
        <v>0</v>
      </c>
      <c r="D102" s="134">
        <v>0</v>
      </c>
      <c r="E102" s="134">
        <v>0</v>
      </c>
      <c r="F102" s="134">
        <v>0</v>
      </c>
      <c r="G102" s="134">
        <v>0</v>
      </c>
      <c r="H102" s="145"/>
    </row>
    <row r="103" spans="1:10">
      <c r="A103" s="127" t="s">
        <v>343</v>
      </c>
      <c r="B103" s="128" t="s">
        <v>344</v>
      </c>
      <c r="C103" s="134">
        <v>0</v>
      </c>
      <c r="D103" s="134">
        <v>0</v>
      </c>
      <c r="E103" s="134">
        <v>0</v>
      </c>
      <c r="F103" s="134">
        <v>0</v>
      </c>
      <c r="G103" s="134">
        <v>0</v>
      </c>
      <c r="H103" s="145"/>
    </row>
    <row r="104" spans="1:10">
      <c r="A104" s="127" t="s">
        <v>345</v>
      </c>
      <c r="B104" s="128" t="s">
        <v>346</v>
      </c>
      <c r="C104" s="134">
        <v>0</v>
      </c>
      <c r="D104" s="134">
        <v>0</v>
      </c>
      <c r="E104" s="134">
        <v>0</v>
      </c>
      <c r="F104" s="134">
        <v>0</v>
      </c>
      <c r="G104" s="134">
        <v>0</v>
      </c>
      <c r="H104" s="145"/>
    </row>
    <row r="105" spans="1:10">
      <c r="A105" s="143" t="s">
        <v>347</v>
      </c>
      <c r="B105" s="130" t="s">
        <v>187</v>
      </c>
      <c r="C105" s="133">
        <v>0</v>
      </c>
      <c r="D105" s="133">
        <v>0</v>
      </c>
      <c r="E105" s="133">
        <v>0</v>
      </c>
      <c r="F105" s="133">
        <v>0</v>
      </c>
      <c r="G105" s="133">
        <v>0</v>
      </c>
      <c r="H105" s="133">
        <v>0</v>
      </c>
    </row>
    <row r="106" spans="1:10">
      <c r="A106" s="127" t="s">
        <v>348</v>
      </c>
      <c r="B106" s="128" t="s">
        <v>349</v>
      </c>
      <c r="C106" s="134">
        <v>0</v>
      </c>
      <c r="D106" s="134">
        <v>0</v>
      </c>
      <c r="E106" s="134">
        <v>0</v>
      </c>
      <c r="F106" s="134">
        <v>0</v>
      </c>
      <c r="G106" s="134">
        <v>0</v>
      </c>
      <c r="H106" s="134">
        <v>0</v>
      </c>
      <c r="I106" s="162"/>
      <c r="J106" s="162"/>
    </row>
    <row r="107" spans="1:10">
      <c r="A107" s="127" t="s">
        <v>350</v>
      </c>
      <c r="B107" s="128" t="s">
        <v>351</v>
      </c>
      <c r="C107" s="134">
        <v>0</v>
      </c>
      <c r="D107" s="134">
        <v>0</v>
      </c>
      <c r="E107" s="134">
        <v>0</v>
      </c>
      <c r="F107" s="134">
        <v>0</v>
      </c>
      <c r="G107" s="134">
        <v>0</v>
      </c>
      <c r="H107" s="134">
        <v>0</v>
      </c>
      <c r="I107" s="162"/>
      <c r="J107" s="162"/>
    </row>
    <row r="108" spans="1:10">
      <c r="A108" s="127" t="s">
        <v>352</v>
      </c>
      <c r="B108" s="128" t="s">
        <v>353</v>
      </c>
      <c r="C108" s="134">
        <v>0</v>
      </c>
      <c r="D108" s="134">
        <v>0</v>
      </c>
      <c r="E108" s="134">
        <v>0</v>
      </c>
      <c r="F108" s="134">
        <v>0</v>
      </c>
      <c r="G108" s="134">
        <v>0</v>
      </c>
      <c r="H108" s="134">
        <v>0</v>
      </c>
      <c r="I108" s="162"/>
      <c r="J108" s="162"/>
    </row>
    <row r="109" spans="1:10">
      <c r="A109" s="127" t="s">
        <v>354</v>
      </c>
      <c r="B109" s="128" t="s">
        <v>227</v>
      </c>
      <c r="C109" s="134">
        <v>0</v>
      </c>
      <c r="D109" s="134">
        <v>0</v>
      </c>
      <c r="E109" s="134">
        <v>0</v>
      </c>
      <c r="F109" s="134">
        <v>0</v>
      </c>
      <c r="G109" s="134">
        <v>0</v>
      </c>
      <c r="H109" s="134">
        <v>0</v>
      </c>
      <c r="I109" s="162"/>
      <c r="J109" s="162"/>
    </row>
    <row r="110" spans="1:10">
      <c r="A110" s="127" t="s">
        <v>355</v>
      </c>
      <c r="B110" s="128" t="s">
        <v>356</v>
      </c>
      <c r="C110" s="134">
        <v>0</v>
      </c>
      <c r="D110" s="134">
        <v>0</v>
      </c>
      <c r="E110" s="134">
        <v>0</v>
      </c>
      <c r="F110" s="134">
        <v>0</v>
      </c>
      <c r="G110" s="134">
        <v>0</v>
      </c>
      <c r="H110" s="134">
        <v>0</v>
      </c>
      <c r="I110" s="162"/>
      <c r="J110" s="162"/>
    </row>
    <row r="111" spans="1:10">
      <c r="A111" s="143" t="s">
        <v>564</v>
      </c>
      <c r="B111" s="130" t="s">
        <v>566</v>
      </c>
      <c r="C111" s="133">
        <v>0</v>
      </c>
      <c r="D111" s="133">
        <v>0</v>
      </c>
      <c r="E111" s="133">
        <v>0</v>
      </c>
      <c r="F111" s="133">
        <v>0</v>
      </c>
      <c r="G111" s="133">
        <v>0</v>
      </c>
      <c r="H111" s="133">
        <v>0</v>
      </c>
      <c r="I111" s="162"/>
      <c r="J111" s="162"/>
    </row>
    <row r="112" spans="1:10">
      <c r="A112" s="127" t="s">
        <v>565</v>
      </c>
      <c r="B112" s="128" t="s">
        <v>567</v>
      </c>
      <c r="C112" s="134">
        <v>0</v>
      </c>
      <c r="D112" s="134">
        <v>0</v>
      </c>
      <c r="E112" s="134">
        <v>0</v>
      </c>
      <c r="F112" s="134">
        <v>0</v>
      </c>
      <c r="G112" s="134">
        <v>0</v>
      </c>
      <c r="H112" s="134">
        <v>0</v>
      </c>
      <c r="I112" s="162"/>
      <c r="J112" s="162"/>
    </row>
    <row r="113" spans="1:10">
      <c r="A113" s="143" t="s">
        <v>37</v>
      </c>
      <c r="B113" s="130" t="s">
        <v>38</v>
      </c>
      <c r="C113" s="133">
        <v>1808483740.8699999</v>
      </c>
      <c r="D113" s="133">
        <v>3328153338.75</v>
      </c>
      <c r="E113" s="133">
        <v>1726573204.9400001</v>
      </c>
      <c r="F113" s="133">
        <v>206903607.06</v>
      </c>
      <c r="G113" s="133">
        <v>173552</v>
      </c>
      <c r="H113" s="144">
        <v>206730055.06</v>
      </c>
      <c r="I113" s="162"/>
      <c r="J113" s="162"/>
    </row>
    <row r="114" spans="1:10">
      <c r="A114" s="127" t="s">
        <v>357</v>
      </c>
      <c r="B114" s="128" t="s">
        <v>358</v>
      </c>
      <c r="C114" s="134">
        <v>0</v>
      </c>
      <c r="D114" s="134">
        <v>0</v>
      </c>
      <c r="E114" s="134">
        <v>0</v>
      </c>
      <c r="F114" s="134">
        <v>0</v>
      </c>
      <c r="G114" s="134">
        <v>0</v>
      </c>
      <c r="H114" s="134">
        <v>0</v>
      </c>
      <c r="I114" s="162"/>
      <c r="J114" s="162"/>
    </row>
    <row r="115" spans="1:10">
      <c r="A115" s="127" t="s">
        <v>359</v>
      </c>
      <c r="B115" s="128" t="s">
        <v>360</v>
      </c>
      <c r="C115" s="134">
        <v>0</v>
      </c>
      <c r="D115" s="134">
        <v>0</v>
      </c>
      <c r="E115" s="134">
        <v>0</v>
      </c>
      <c r="F115" s="134">
        <v>0</v>
      </c>
      <c r="G115" s="134">
        <v>0</v>
      </c>
      <c r="H115" s="134">
        <v>0</v>
      </c>
      <c r="I115" s="162"/>
      <c r="J115" s="162"/>
    </row>
    <row r="116" spans="1:10">
      <c r="A116" s="127" t="s">
        <v>361</v>
      </c>
      <c r="B116" s="128" t="s">
        <v>278</v>
      </c>
      <c r="C116" s="134">
        <v>0</v>
      </c>
      <c r="D116" s="134">
        <v>0</v>
      </c>
      <c r="E116" s="134">
        <v>0</v>
      </c>
      <c r="F116" s="134">
        <v>0</v>
      </c>
      <c r="G116" s="134">
        <v>0</v>
      </c>
      <c r="H116" s="134">
        <v>0</v>
      </c>
      <c r="I116" s="162"/>
      <c r="J116" s="162"/>
    </row>
    <row r="117" spans="1:10">
      <c r="A117" s="127" t="s">
        <v>362</v>
      </c>
      <c r="B117" s="128" t="s">
        <v>363</v>
      </c>
      <c r="C117" s="134">
        <v>0</v>
      </c>
      <c r="D117" s="134">
        <v>1568714125</v>
      </c>
      <c r="E117" s="134">
        <v>1568714125</v>
      </c>
      <c r="F117" s="134">
        <v>0</v>
      </c>
      <c r="G117" s="134">
        <v>0</v>
      </c>
      <c r="H117" s="134">
        <v>0</v>
      </c>
      <c r="I117" s="162"/>
      <c r="J117" s="162"/>
    </row>
    <row r="118" spans="1:10">
      <c r="A118" s="127" t="s">
        <v>364</v>
      </c>
      <c r="B118" s="128" t="s">
        <v>365</v>
      </c>
      <c r="C118" s="134">
        <v>4500500</v>
      </c>
      <c r="D118" s="134">
        <v>29392800</v>
      </c>
      <c r="E118" s="134">
        <v>24892300</v>
      </c>
      <c r="F118" s="134">
        <v>0</v>
      </c>
      <c r="G118" s="134">
        <v>0</v>
      </c>
      <c r="H118" s="134">
        <v>0</v>
      </c>
      <c r="I118" s="162"/>
      <c r="J118" s="162"/>
    </row>
    <row r="119" spans="1:10">
      <c r="A119" s="127" t="s">
        <v>368</v>
      </c>
      <c r="B119" s="128" t="s">
        <v>369</v>
      </c>
      <c r="C119" s="134">
        <v>206730055.06</v>
      </c>
      <c r="D119" s="134">
        <v>0</v>
      </c>
      <c r="E119" s="134">
        <v>0</v>
      </c>
      <c r="F119" s="134">
        <v>206730055.06</v>
      </c>
      <c r="G119" s="134"/>
      <c r="H119" s="134">
        <v>206730055.06</v>
      </c>
      <c r="I119" s="162"/>
      <c r="J119" s="162"/>
    </row>
    <row r="120" spans="1:10">
      <c r="A120" s="127" t="s">
        <v>370</v>
      </c>
      <c r="B120" s="128" t="s">
        <v>371</v>
      </c>
      <c r="C120" s="134">
        <v>557717</v>
      </c>
      <c r="D120" s="134">
        <v>2112544</v>
      </c>
      <c r="E120" s="134">
        <v>1554827</v>
      </c>
      <c r="F120" s="134">
        <v>0</v>
      </c>
      <c r="G120" s="134">
        <v>0</v>
      </c>
      <c r="H120" s="134">
        <v>0</v>
      </c>
      <c r="I120" s="162"/>
      <c r="J120" s="162"/>
    </row>
    <row r="121" spans="1:10">
      <c r="A121" s="127" t="s">
        <v>372</v>
      </c>
      <c r="B121" s="128" t="s">
        <v>373</v>
      </c>
      <c r="C121" s="134">
        <v>10501400</v>
      </c>
      <c r="D121" s="134">
        <v>68547600</v>
      </c>
      <c r="E121" s="134">
        <v>58046200</v>
      </c>
      <c r="F121" s="134">
        <v>0</v>
      </c>
      <c r="G121" s="134">
        <v>0</v>
      </c>
      <c r="H121" s="134">
        <v>0</v>
      </c>
      <c r="I121" s="162"/>
      <c r="J121" s="162"/>
    </row>
    <row r="122" spans="1:10">
      <c r="A122" s="127" t="s">
        <v>376</v>
      </c>
      <c r="B122" s="128" t="s">
        <v>377</v>
      </c>
      <c r="C122" s="134">
        <v>0</v>
      </c>
      <c r="D122" s="134">
        <v>10052790</v>
      </c>
      <c r="E122" s="134">
        <v>10052790</v>
      </c>
      <c r="F122" s="134">
        <v>0</v>
      </c>
      <c r="G122" s="134">
        <v>0</v>
      </c>
      <c r="H122" s="134">
        <v>0</v>
      </c>
      <c r="I122" s="162"/>
      <c r="J122" s="162"/>
    </row>
    <row r="123" spans="1:10">
      <c r="A123" s="127" t="s">
        <v>378</v>
      </c>
      <c r="B123" s="128" t="s">
        <v>379</v>
      </c>
      <c r="C123" s="134">
        <v>0</v>
      </c>
      <c r="D123" s="134">
        <v>0</v>
      </c>
      <c r="E123" s="134">
        <v>0</v>
      </c>
      <c r="F123" s="134">
        <v>0</v>
      </c>
      <c r="G123" s="134">
        <v>0</v>
      </c>
      <c r="H123" s="134">
        <v>0</v>
      </c>
      <c r="I123" s="162"/>
      <c r="J123" s="162"/>
    </row>
    <row r="124" spans="1:10">
      <c r="A124" s="127" t="s">
        <v>380</v>
      </c>
      <c r="B124" s="128" t="s">
        <v>328</v>
      </c>
      <c r="C124" s="134">
        <v>0</v>
      </c>
      <c r="D124" s="134">
        <v>0</v>
      </c>
      <c r="E124" s="134">
        <v>0</v>
      </c>
      <c r="F124" s="134">
        <v>0</v>
      </c>
      <c r="G124" s="134">
        <v>0</v>
      </c>
      <c r="H124" s="134">
        <v>0</v>
      </c>
      <c r="I124" s="162"/>
      <c r="J124" s="162"/>
    </row>
    <row r="125" spans="1:10">
      <c r="A125" s="127" t="s">
        <v>381</v>
      </c>
      <c r="B125" s="128" t="s">
        <v>330</v>
      </c>
      <c r="C125" s="134">
        <v>17479943.809999999</v>
      </c>
      <c r="D125" s="134">
        <v>48481557.75</v>
      </c>
      <c r="E125" s="134">
        <v>31175165.940000001</v>
      </c>
      <c r="F125" s="134">
        <v>173552</v>
      </c>
      <c r="G125" s="134">
        <v>173552</v>
      </c>
      <c r="H125" s="145">
        <v>0</v>
      </c>
      <c r="I125" s="162"/>
      <c r="J125" s="162"/>
    </row>
    <row r="126" spans="1:10">
      <c r="A126" s="127" t="s">
        <v>382</v>
      </c>
      <c r="B126" s="128" t="s">
        <v>383</v>
      </c>
      <c r="C126" s="134">
        <v>1568714125</v>
      </c>
      <c r="D126" s="134">
        <v>1568714125</v>
      </c>
      <c r="E126" s="134">
        <v>0</v>
      </c>
      <c r="F126" s="134">
        <v>0</v>
      </c>
      <c r="G126" s="134">
        <v>0</v>
      </c>
      <c r="H126" s="134">
        <v>0</v>
      </c>
      <c r="I126" s="162"/>
      <c r="J126" s="162"/>
    </row>
    <row r="127" spans="1:10">
      <c r="A127" s="127" t="s">
        <v>384</v>
      </c>
      <c r="B127" s="128" t="s">
        <v>385</v>
      </c>
      <c r="C127" s="134">
        <v>0</v>
      </c>
      <c r="D127" s="134">
        <v>32137797</v>
      </c>
      <c r="E127" s="134">
        <v>32137797</v>
      </c>
      <c r="F127" s="134">
        <v>0</v>
      </c>
      <c r="G127" s="134">
        <v>0</v>
      </c>
      <c r="H127" s="134">
        <v>0</v>
      </c>
      <c r="I127" s="162"/>
      <c r="J127" s="162"/>
    </row>
    <row r="128" spans="1:10">
      <c r="A128" s="127" t="s">
        <v>386</v>
      </c>
      <c r="B128" s="128" t="s">
        <v>387</v>
      </c>
      <c r="C128" s="134">
        <v>0</v>
      </c>
      <c r="D128" s="134">
        <v>0</v>
      </c>
      <c r="E128" s="134">
        <v>0</v>
      </c>
      <c r="F128" s="134">
        <v>0</v>
      </c>
      <c r="G128" s="134">
        <v>0</v>
      </c>
      <c r="H128" s="134">
        <v>0</v>
      </c>
      <c r="I128" s="162"/>
      <c r="J128" s="162"/>
    </row>
    <row r="129" spans="1:10">
      <c r="A129" s="78" t="s">
        <v>41</v>
      </c>
      <c r="B129" s="126" t="s">
        <v>42</v>
      </c>
      <c r="C129" s="132">
        <v>1184691222.8499999</v>
      </c>
      <c r="D129" s="132">
        <v>2456475715.7399998</v>
      </c>
      <c r="E129" s="132">
        <v>2606113439.8000002</v>
      </c>
      <c r="F129" s="132">
        <v>1334328946.9100001</v>
      </c>
      <c r="G129" s="132">
        <v>1334328946.9100001</v>
      </c>
      <c r="H129" s="142"/>
      <c r="I129" s="162"/>
      <c r="J129" s="162"/>
    </row>
    <row r="130" spans="1:10">
      <c r="A130" s="143" t="s">
        <v>44</v>
      </c>
      <c r="B130" s="130" t="s">
        <v>45</v>
      </c>
      <c r="C130" s="133">
        <v>1184691222.8499999</v>
      </c>
      <c r="D130" s="133">
        <v>2456475715.7399998</v>
      </c>
      <c r="E130" s="133">
        <v>2606113439.8000002</v>
      </c>
      <c r="F130" s="133">
        <v>1334328946.9100001</v>
      </c>
      <c r="G130" s="133">
        <v>1334328946.9100001</v>
      </c>
      <c r="H130" s="144"/>
      <c r="I130" s="162"/>
      <c r="J130" s="162"/>
    </row>
    <row r="131" spans="1:10">
      <c r="A131" s="127" t="s">
        <v>388</v>
      </c>
      <c r="B131" s="128" t="s">
        <v>389</v>
      </c>
      <c r="C131" s="134">
        <v>0</v>
      </c>
      <c r="D131" s="134">
        <v>1363620342.1500001</v>
      </c>
      <c r="E131" s="134">
        <v>1363620342.1500001</v>
      </c>
      <c r="F131" s="134">
        <v>0</v>
      </c>
      <c r="G131" s="134">
        <v>0</v>
      </c>
      <c r="H131" s="145"/>
      <c r="I131" s="162"/>
      <c r="J131" s="162"/>
    </row>
    <row r="132" spans="1:10">
      <c r="A132" s="127" t="s">
        <v>390</v>
      </c>
      <c r="B132" s="128" t="s">
        <v>391</v>
      </c>
      <c r="C132" s="134">
        <v>97079433.439999998</v>
      </c>
      <c r="D132" s="134">
        <v>182063896.74000001</v>
      </c>
      <c r="E132" s="134">
        <v>152015581.90000001</v>
      </c>
      <c r="F132" s="134">
        <v>67031118.600000001</v>
      </c>
      <c r="G132" s="134">
        <v>67031118.600000001</v>
      </c>
      <c r="H132" s="145"/>
      <c r="I132" s="162"/>
      <c r="J132" s="162"/>
    </row>
    <row r="133" spans="1:10">
      <c r="A133" s="127" t="s">
        <v>392</v>
      </c>
      <c r="B133" s="128" t="s">
        <v>393</v>
      </c>
      <c r="C133" s="134">
        <v>419114911.68000001</v>
      </c>
      <c r="D133" s="134">
        <v>71918364</v>
      </c>
      <c r="E133" s="134">
        <v>80311350.810000002</v>
      </c>
      <c r="F133" s="134">
        <v>427507898.49000001</v>
      </c>
      <c r="G133" s="134">
        <v>427507898.49000001</v>
      </c>
      <c r="H133" s="145"/>
      <c r="I133" s="162"/>
      <c r="J133" s="162"/>
    </row>
    <row r="134" spans="1:10">
      <c r="A134" s="127" t="s">
        <v>394</v>
      </c>
      <c r="B134" s="128" t="s">
        <v>395</v>
      </c>
      <c r="C134" s="134">
        <v>365557930.08999997</v>
      </c>
      <c r="D134" s="134">
        <v>50738245</v>
      </c>
      <c r="E134" s="134">
        <v>60647137.299999997</v>
      </c>
      <c r="F134" s="134">
        <v>375466822.38999999</v>
      </c>
      <c r="G134" s="134">
        <v>375466822.38999999</v>
      </c>
      <c r="H134" s="145"/>
      <c r="I134" s="162"/>
      <c r="J134" s="162"/>
    </row>
    <row r="135" spans="1:10">
      <c r="A135" s="127" t="s">
        <v>396</v>
      </c>
      <c r="B135" s="128" t="s">
        <v>397</v>
      </c>
      <c r="C135" s="134">
        <v>136527735.28999999</v>
      </c>
      <c r="D135" s="134">
        <v>14233302</v>
      </c>
      <c r="E135" s="134">
        <v>67864729.060000002</v>
      </c>
      <c r="F135" s="134">
        <v>190159162.34999999</v>
      </c>
      <c r="G135" s="134">
        <v>190159162.34999999</v>
      </c>
      <c r="H135" s="145"/>
      <c r="I135" s="162"/>
      <c r="J135" s="162"/>
    </row>
    <row r="136" spans="1:10">
      <c r="A136" s="127" t="s">
        <v>398</v>
      </c>
      <c r="B136" s="128" t="s">
        <v>399</v>
      </c>
      <c r="C136" s="134">
        <v>19092107</v>
      </c>
      <c r="D136" s="134">
        <v>21939301</v>
      </c>
      <c r="E136" s="134">
        <v>147345025.99000001</v>
      </c>
      <c r="F136" s="134">
        <v>144497831.99000001</v>
      </c>
      <c r="G136" s="134">
        <v>144497831.99000001</v>
      </c>
      <c r="H136" s="145"/>
      <c r="I136" s="162"/>
      <c r="J136" s="162"/>
    </row>
    <row r="137" spans="1:10">
      <c r="A137" s="127" t="s">
        <v>400</v>
      </c>
      <c r="B137" s="128" t="s">
        <v>294</v>
      </c>
      <c r="C137" s="134">
        <v>0</v>
      </c>
      <c r="D137" s="134">
        <v>0</v>
      </c>
      <c r="E137" s="134">
        <v>0</v>
      </c>
      <c r="F137" s="134">
        <v>0</v>
      </c>
      <c r="G137" s="134">
        <v>0</v>
      </c>
      <c r="H137" s="145"/>
      <c r="I137" s="162"/>
      <c r="J137" s="162"/>
    </row>
    <row r="138" spans="1:10">
      <c r="A138" s="127" t="s">
        <v>401</v>
      </c>
      <c r="B138" s="128" t="s">
        <v>402</v>
      </c>
      <c r="C138" s="134">
        <v>135318405.34999999</v>
      </c>
      <c r="D138" s="134">
        <v>52924573</v>
      </c>
      <c r="E138" s="134">
        <v>47272280.740000002</v>
      </c>
      <c r="F138" s="134">
        <v>129666113.09</v>
      </c>
      <c r="G138" s="134">
        <v>129666113.09</v>
      </c>
      <c r="H138" s="145"/>
      <c r="I138" s="162"/>
      <c r="J138" s="162"/>
    </row>
    <row r="139" spans="1:10">
      <c r="A139" s="127" t="s">
        <v>404</v>
      </c>
      <c r="B139" s="128" t="s">
        <v>405</v>
      </c>
      <c r="C139" s="134">
        <v>0</v>
      </c>
      <c r="D139" s="134">
        <v>270371907.45999998</v>
      </c>
      <c r="E139" s="134">
        <v>270371907.45999998</v>
      </c>
      <c r="F139" s="134">
        <v>0</v>
      </c>
      <c r="G139" s="134">
        <v>0</v>
      </c>
      <c r="H139" s="145"/>
      <c r="I139" s="162"/>
      <c r="J139" s="162"/>
    </row>
    <row r="140" spans="1:10">
      <c r="A140" s="127" t="s">
        <v>406</v>
      </c>
      <c r="B140" s="128" t="s">
        <v>407</v>
      </c>
      <c r="C140" s="134">
        <v>0</v>
      </c>
      <c r="D140" s="134">
        <v>9326500</v>
      </c>
      <c r="E140" s="134">
        <v>9326500</v>
      </c>
      <c r="F140" s="134">
        <v>0</v>
      </c>
      <c r="G140" s="134">
        <v>0</v>
      </c>
      <c r="H140" s="145"/>
      <c r="I140" s="162"/>
      <c r="J140" s="162"/>
    </row>
    <row r="141" spans="1:10">
      <c r="A141" s="127" t="s">
        <v>408</v>
      </c>
      <c r="B141" s="128" t="s">
        <v>409</v>
      </c>
      <c r="C141" s="134">
        <v>0</v>
      </c>
      <c r="D141" s="134">
        <v>0</v>
      </c>
      <c r="E141" s="134">
        <v>0</v>
      </c>
      <c r="F141" s="134">
        <v>0</v>
      </c>
      <c r="G141" s="134">
        <v>0</v>
      </c>
      <c r="H141" s="145"/>
      <c r="I141" s="162"/>
      <c r="J141" s="162"/>
    </row>
    <row r="142" spans="1:10">
      <c r="A142" s="127" t="s">
        <v>410</v>
      </c>
      <c r="B142" s="128" t="s">
        <v>411</v>
      </c>
      <c r="C142" s="134">
        <v>0</v>
      </c>
      <c r="D142" s="134">
        <v>196159100</v>
      </c>
      <c r="E142" s="134">
        <v>196159100</v>
      </c>
      <c r="F142" s="134">
        <v>0</v>
      </c>
      <c r="G142" s="134">
        <v>0</v>
      </c>
      <c r="H142" s="145"/>
      <c r="I142" s="162"/>
      <c r="J142" s="162"/>
    </row>
    <row r="143" spans="1:10">
      <c r="A143" s="127" t="s">
        <v>412</v>
      </c>
      <c r="B143" s="128" t="s">
        <v>413</v>
      </c>
      <c r="C143" s="134">
        <v>0</v>
      </c>
      <c r="D143" s="134">
        <v>139185600</v>
      </c>
      <c r="E143" s="134">
        <v>139185600</v>
      </c>
      <c r="F143" s="134">
        <v>0</v>
      </c>
      <c r="G143" s="134">
        <v>0</v>
      </c>
      <c r="H143" s="145"/>
      <c r="I143" s="162"/>
      <c r="J143" s="162"/>
    </row>
    <row r="144" spans="1:10">
      <c r="A144" s="127" t="s">
        <v>414</v>
      </c>
      <c r="B144" s="128" t="s">
        <v>415</v>
      </c>
      <c r="C144" s="134">
        <v>12000700</v>
      </c>
      <c r="D144" s="134">
        <v>78329700</v>
      </c>
      <c r="E144" s="134">
        <v>66329000</v>
      </c>
      <c r="F144" s="134">
        <v>0</v>
      </c>
      <c r="G144" s="134">
        <v>0</v>
      </c>
      <c r="H144" s="145"/>
      <c r="I144" s="162"/>
      <c r="J144" s="162"/>
    </row>
    <row r="145" spans="1:10">
      <c r="A145" s="127" t="s">
        <v>416</v>
      </c>
      <c r="B145" s="128" t="s">
        <v>417</v>
      </c>
      <c r="C145" s="134">
        <v>0</v>
      </c>
      <c r="D145" s="134">
        <v>5664884.3899999997</v>
      </c>
      <c r="E145" s="134">
        <v>5664884.3899999997</v>
      </c>
      <c r="F145" s="134">
        <v>0</v>
      </c>
      <c r="G145" s="134">
        <v>0</v>
      </c>
      <c r="H145" s="145"/>
      <c r="I145" s="162"/>
      <c r="J145" s="162"/>
    </row>
    <row r="146" spans="1:10">
      <c r="A146" s="78" t="s">
        <v>62</v>
      </c>
      <c r="B146" s="126" t="s">
        <v>68</v>
      </c>
      <c r="C146" s="132">
        <v>11591738676</v>
      </c>
      <c r="D146" s="132">
        <v>1502379588</v>
      </c>
      <c r="E146" s="132">
        <v>97949938</v>
      </c>
      <c r="F146" s="132">
        <v>10187309026</v>
      </c>
      <c r="G146" s="132"/>
      <c r="H146" s="132">
        <v>10187309026</v>
      </c>
      <c r="I146" s="162"/>
      <c r="J146" s="162"/>
    </row>
    <row r="147" spans="1:10">
      <c r="A147" s="143" t="s">
        <v>69</v>
      </c>
      <c r="B147" s="130" t="s">
        <v>70</v>
      </c>
      <c r="C147" s="133">
        <v>11591738676</v>
      </c>
      <c r="D147" s="133">
        <v>1502379588</v>
      </c>
      <c r="E147" s="133">
        <v>97949938</v>
      </c>
      <c r="F147" s="133">
        <v>10187309026</v>
      </c>
      <c r="G147" s="133"/>
      <c r="H147" s="133">
        <v>10187309026</v>
      </c>
      <c r="I147" s="162"/>
      <c r="J147" s="162"/>
    </row>
    <row r="148" spans="1:10">
      <c r="A148" s="127" t="s">
        <v>418</v>
      </c>
      <c r="B148" s="128" t="s">
        <v>419</v>
      </c>
      <c r="C148" s="134">
        <v>11591738676</v>
      </c>
      <c r="D148" s="134">
        <v>1502379588</v>
      </c>
      <c r="E148" s="134">
        <v>97949938</v>
      </c>
      <c r="F148" s="134">
        <v>10187309026</v>
      </c>
      <c r="G148" s="134"/>
      <c r="H148" s="134">
        <v>10187309026</v>
      </c>
      <c r="I148" s="162"/>
      <c r="J148" s="162"/>
    </row>
    <row r="149" spans="1:10">
      <c r="A149" s="78" t="s">
        <v>48</v>
      </c>
      <c r="B149" s="126" t="s">
        <v>49</v>
      </c>
      <c r="C149" s="132">
        <v>1776423280.5</v>
      </c>
      <c r="D149" s="132">
        <v>1778224530</v>
      </c>
      <c r="E149" s="132">
        <v>9086803819.1299992</v>
      </c>
      <c r="F149" s="132">
        <v>9085002569.6299992</v>
      </c>
      <c r="G149" s="132">
        <v>9085002569.6299992</v>
      </c>
      <c r="H149" s="142"/>
      <c r="I149" s="162"/>
      <c r="J149" s="162"/>
    </row>
    <row r="150" spans="1:10">
      <c r="A150" s="143" t="s">
        <v>52</v>
      </c>
      <c r="B150" s="130" t="s">
        <v>53</v>
      </c>
      <c r="C150" s="133">
        <v>1776423280.5</v>
      </c>
      <c r="D150" s="133">
        <v>1778224530</v>
      </c>
      <c r="E150" s="133">
        <v>9086803819.1299992</v>
      </c>
      <c r="F150" s="133">
        <v>9085002569.6299992</v>
      </c>
      <c r="G150" s="133">
        <v>9085002569.6299992</v>
      </c>
      <c r="H150" s="144"/>
      <c r="I150" s="162"/>
      <c r="J150" s="162"/>
    </row>
    <row r="151" spans="1:10">
      <c r="A151" s="127" t="s">
        <v>420</v>
      </c>
      <c r="B151" s="128" t="s">
        <v>227</v>
      </c>
      <c r="C151" s="134">
        <v>1776423280.5</v>
      </c>
      <c r="D151" s="134">
        <v>1778224530</v>
      </c>
      <c r="E151" s="134">
        <v>9086803819.1299992</v>
      </c>
      <c r="F151" s="134">
        <v>9085002569.6299992</v>
      </c>
      <c r="G151" s="134">
        <v>9085002569.6299992</v>
      </c>
      <c r="H151" s="145"/>
      <c r="I151" s="162"/>
      <c r="J151" s="162"/>
    </row>
    <row r="152" spans="1:10">
      <c r="A152" s="140" t="s">
        <v>421</v>
      </c>
      <c r="B152" s="125" t="s">
        <v>78</v>
      </c>
      <c r="C152" s="131">
        <v>3810373666.8499999</v>
      </c>
      <c r="D152" s="131">
        <v>9685177643.6599998</v>
      </c>
      <c r="E152" s="131">
        <v>9694076238.4400005</v>
      </c>
      <c r="F152" s="141">
        <v>3819272261.6300001</v>
      </c>
      <c r="G152" s="131"/>
      <c r="H152" s="141">
        <v>3819272261.6300001</v>
      </c>
      <c r="I152" s="162"/>
      <c r="J152" s="162"/>
    </row>
    <row r="153" spans="1:10">
      <c r="A153" s="78" t="s">
        <v>81</v>
      </c>
      <c r="B153" s="126" t="s">
        <v>82</v>
      </c>
      <c r="C153" s="132">
        <v>3810373666.8499999</v>
      </c>
      <c r="D153" s="132">
        <v>9685177643.6599998</v>
      </c>
      <c r="E153" s="132">
        <v>9694076238.4400005</v>
      </c>
      <c r="F153" s="142">
        <v>3819272261.6300001</v>
      </c>
      <c r="G153" s="132"/>
      <c r="H153" s="142">
        <v>3819272261.6300001</v>
      </c>
      <c r="I153" s="162"/>
      <c r="J153" s="162"/>
    </row>
    <row r="154" spans="1:10">
      <c r="A154" s="143" t="s">
        <v>85</v>
      </c>
      <c r="B154" s="130" t="s">
        <v>86</v>
      </c>
      <c r="C154" s="133">
        <v>12771061542.1</v>
      </c>
      <c r="D154" s="133">
        <v>0</v>
      </c>
      <c r="E154" s="133">
        <v>0</v>
      </c>
      <c r="F154" s="144">
        <v>12771061542.1</v>
      </c>
      <c r="G154" s="133"/>
      <c r="H154" s="144">
        <v>12771061542.1</v>
      </c>
      <c r="I154" s="162"/>
      <c r="J154" s="162"/>
    </row>
    <row r="155" spans="1:10">
      <c r="A155" s="127" t="s">
        <v>422</v>
      </c>
      <c r="B155" s="128" t="s">
        <v>423</v>
      </c>
      <c r="C155" s="134">
        <v>12771061542.1</v>
      </c>
      <c r="D155" s="134">
        <v>0</v>
      </c>
      <c r="E155" s="134">
        <v>0</v>
      </c>
      <c r="F155" s="145">
        <v>12771061542.1</v>
      </c>
      <c r="G155" s="134"/>
      <c r="H155" s="145">
        <v>12771061542.1</v>
      </c>
      <c r="I155" s="162"/>
      <c r="J155" s="162"/>
    </row>
    <row r="156" spans="1:10">
      <c r="A156" s="143" t="s">
        <v>89</v>
      </c>
      <c r="B156" s="130" t="s">
        <v>424</v>
      </c>
      <c r="C156" s="133">
        <v>724489768.40999997</v>
      </c>
      <c r="D156" s="133">
        <v>9685177643.6599998</v>
      </c>
      <c r="E156" s="133">
        <v>8898594.7799999993</v>
      </c>
      <c r="F156" s="144">
        <v>-8951789280.4699993</v>
      </c>
      <c r="G156" s="133"/>
      <c r="H156" s="144">
        <v>-8951789280.4699993</v>
      </c>
      <c r="I156" s="162"/>
      <c r="J156" s="162"/>
    </row>
    <row r="157" spans="1:10">
      <c r="A157" s="127" t="s">
        <v>425</v>
      </c>
      <c r="B157" s="128" t="s">
        <v>426</v>
      </c>
      <c r="C157" s="134">
        <v>3905839153.2199998</v>
      </c>
      <c r="D157" s="134">
        <v>0</v>
      </c>
      <c r="E157" s="134">
        <v>0</v>
      </c>
      <c r="F157" s="145">
        <v>3905839153.2199998</v>
      </c>
      <c r="G157" s="134"/>
      <c r="H157" s="145">
        <v>3905839153.2199998</v>
      </c>
      <c r="I157" s="162"/>
      <c r="J157" s="162"/>
    </row>
    <row r="158" spans="1:10">
      <c r="A158" s="127" t="s">
        <v>427</v>
      </c>
      <c r="B158" s="128" t="s">
        <v>428</v>
      </c>
      <c r="C158" s="134">
        <v>-3181349384.8099999</v>
      </c>
      <c r="D158" s="134">
        <v>9685177643.6599998</v>
      </c>
      <c r="E158" s="134">
        <v>8898594.7799999993</v>
      </c>
      <c r="F158" s="145">
        <v>-12857628433.690001</v>
      </c>
      <c r="G158" s="134"/>
      <c r="H158" s="145">
        <v>-12857628433.690001</v>
      </c>
      <c r="I158" s="162"/>
      <c r="J158" s="162"/>
    </row>
    <row r="159" spans="1:10">
      <c r="A159" s="143" t="s">
        <v>96</v>
      </c>
      <c r="B159" s="130" t="s">
        <v>93</v>
      </c>
      <c r="C159" s="133">
        <v>-9685177643.6599998</v>
      </c>
      <c r="D159" s="133">
        <v>0</v>
      </c>
      <c r="E159" s="133">
        <v>9685177643.6599998</v>
      </c>
      <c r="F159" s="144">
        <v>0</v>
      </c>
      <c r="G159" s="133"/>
      <c r="H159" s="144">
        <v>0</v>
      </c>
      <c r="I159" s="162"/>
      <c r="J159" s="162"/>
    </row>
    <row r="160" spans="1:10">
      <c r="A160" s="127" t="s">
        <v>429</v>
      </c>
      <c r="B160" s="128" t="s">
        <v>430</v>
      </c>
      <c r="C160" s="134">
        <v>0</v>
      </c>
      <c r="D160" s="134">
        <v>0</v>
      </c>
      <c r="E160" s="134">
        <v>0</v>
      </c>
      <c r="F160" s="134">
        <v>0</v>
      </c>
      <c r="G160" s="134"/>
      <c r="H160" s="134">
        <v>0</v>
      </c>
      <c r="I160" s="162"/>
      <c r="J160" s="162"/>
    </row>
    <row r="161" spans="1:10">
      <c r="A161" s="127" t="s">
        <v>583</v>
      </c>
      <c r="B161" s="128" t="s">
        <v>584</v>
      </c>
      <c r="C161" s="134">
        <v>-9685177643.6599998</v>
      </c>
      <c r="D161" s="134">
        <v>0</v>
      </c>
      <c r="E161" s="134">
        <v>9685177643.6599998</v>
      </c>
      <c r="F161" s="134">
        <v>0</v>
      </c>
      <c r="G161" s="134"/>
      <c r="H161" s="134">
        <v>0</v>
      </c>
      <c r="I161" s="162"/>
      <c r="J161" s="162"/>
    </row>
    <row r="162" spans="1:10">
      <c r="A162" s="143" t="s">
        <v>431</v>
      </c>
      <c r="B162" s="130" t="s">
        <v>97</v>
      </c>
      <c r="C162" s="133">
        <v>0</v>
      </c>
      <c r="D162" s="133">
        <v>0</v>
      </c>
      <c r="E162" s="133">
        <v>0</v>
      </c>
      <c r="F162" s="133">
        <v>0</v>
      </c>
      <c r="G162" s="133"/>
      <c r="H162" s="133">
        <v>0</v>
      </c>
      <c r="I162" s="162"/>
      <c r="J162" s="162"/>
    </row>
    <row r="163" spans="1:10">
      <c r="A163" s="127" t="s">
        <v>432</v>
      </c>
      <c r="B163" s="128" t="s">
        <v>433</v>
      </c>
      <c r="C163" s="134">
        <v>0</v>
      </c>
      <c r="D163" s="134">
        <v>0</v>
      </c>
      <c r="E163" s="134">
        <v>0</v>
      </c>
      <c r="F163" s="134">
        <v>0</v>
      </c>
      <c r="G163" s="134"/>
      <c r="H163" s="134">
        <v>0</v>
      </c>
      <c r="I163" s="162"/>
      <c r="J163" s="162"/>
    </row>
    <row r="164" spans="1:10">
      <c r="A164" s="127" t="s">
        <v>434</v>
      </c>
      <c r="B164" s="128" t="s">
        <v>435</v>
      </c>
      <c r="C164" s="134">
        <v>0</v>
      </c>
      <c r="D164" s="134">
        <v>0</v>
      </c>
      <c r="E164" s="134">
        <v>0</v>
      </c>
      <c r="F164" s="134">
        <v>0</v>
      </c>
      <c r="G164" s="134"/>
      <c r="H164" s="134">
        <v>0</v>
      </c>
      <c r="I164" s="162"/>
      <c r="J164" s="162"/>
    </row>
    <row r="165" spans="1:10">
      <c r="A165" s="127" t="s">
        <v>436</v>
      </c>
      <c r="B165" s="128" t="s">
        <v>437</v>
      </c>
      <c r="C165" s="134">
        <v>0</v>
      </c>
      <c r="D165" s="134">
        <v>0</v>
      </c>
      <c r="E165" s="134">
        <v>0</v>
      </c>
      <c r="F165" s="134">
        <v>0</v>
      </c>
      <c r="G165" s="134"/>
      <c r="H165" s="134">
        <v>0</v>
      </c>
      <c r="I165" s="162"/>
      <c r="J165" s="162"/>
    </row>
    <row r="166" spans="1:10">
      <c r="A166" s="127" t="s">
        <v>438</v>
      </c>
      <c r="B166" s="128" t="s">
        <v>439</v>
      </c>
      <c r="C166" s="134">
        <v>0</v>
      </c>
      <c r="D166" s="134">
        <v>0</v>
      </c>
      <c r="E166" s="134">
        <v>0</v>
      </c>
      <c r="F166" s="134">
        <v>0</v>
      </c>
      <c r="G166" s="134"/>
      <c r="H166" s="134">
        <v>0</v>
      </c>
      <c r="I166" s="162"/>
      <c r="J166" s="162"/>
    </row>
    <row r="167" spans="1:10">
      <c r="A167" s="127" t="s">
        <v>440</v>
      </c>
      <c r="B167" s="128" t="s">
        <v>441</v>
      </c>
      <c r="C167" s="134">
        <v>0</v>
      </c>
      <c r="D167" s="134">
        <v>0</v>
      </c>
      <c r="E167" s="134">
        <v>0</v>
      </c>
      <c r="F167" s="134">
        <v>0</v>
      </c>
      <c r="G167" s="134"/>
      <c r="H167" s="134">
        <v>0</v>
      </c>
      <c r="I167" s="162"/>
      <c r="J167" s="162"/>
    </row>
    <row r="168" spans="1:10">
      <c r="A168" s="140" t="s">
        <v>154</v>
      </c>
      <c r="B168" s="125" t="s">
        <v>442</v>
      </c>
      <c r="C168" s="131">
        <v>0</v>
      </c>
      <c r="D168" s="131">
        <v>2489613280</v>
      </c>
      <c r="E168" s="131">
        <v>7928032400</v>
      </c>
      <c r="F168" s="131">
        <v>5438419120</v>
      </c>
      <c r="G168" s="131"/>
      <c r="H168" s="131">
        <v>5438419120</v>
      </c>
      <c r="I168" s="162"/>
      <c r="J168" s="162"/>
    </row>
    <row r="169" spans="1:10">
      <c r="A169" s="78" t="s">
        <v>156</v>
      </c>
      <c r="B169" s="126" t="s">
        <v>157</v>
      </c>
      <c r="C169" s="132">
        <v>0</v>
      </c>
      <c r="D169" s="132">
        <v>1889613280</v>
      </c>
      <c r="E169" s="132">
        <v>5600709045</v>
      </c>
      <c r="F169" s="132">
        <v>3711095765</v>
      </c>
      <c r="G169" s="132"/>
      <c r="H169" s="132">
        <v>3711095765</v>
      </c>
      <c r="I169" s="162"/>
      <c r="J169" s="162"/>
    </row>
    <row r="170" spans="1:10">
      <c r="A170" s="143" t="s">
        <v>158</v>
      </c>
      <c r="B170" s="130" t="s">
        <v>159</v>
      </c>
      <c r="C170" s="133">
        <v>0</v>
      </c>
      <c r="D170" s="133">
        <v>1889055563</v>
      </c>
      <c r="E170" s="133">
        <v>5600151328</v>
      </c>
      <c r="F170" s="133">
        <v>3711095765</v>
      </c>
      <c r="G170" s="133"/>
      <c r="H170" s="133">
        <v>3711095765</v>
      </c>
      <c r="I170" s="162"/>
      <c r="J170" s="162"/>
    </row>
    <row r="171" spans="1:10">
      <c r="A171" s="127" t="s">
        <v>443</v>
      </c>
      <c r="B171" s="128" t="s">
        <v>227</v>
      </c>
      <c r="C171" s="134">
        <v>0</v>
      </c>
      <c r="D171" s="134">
        <v>1889055563</v>
      </c>
      <c r="E171" s="134">
        <v>5600151328</v>
      </c>
      <c r="F171" s="134">
        <v>3711095765</v>
      </c>
      <c r="G171" s="134"/>
      <c r="H171" s="134">
        <v>3711095765</v>
      </c>
      <c r="I171" s="162"/>
      <c r="J171" s="162"/>
    </row>
    <row r="172" spans="1:10">
      <c r="A172" s="143" t="s">
        <v>160</v>
      </c>
      <c r="B172" s="130" t="s">
        <v>161</v>
      </c>
      <c r="C172" s="133">
        <v>0</v>
      </c>
      <c r="D172" s="133">
        <v>557717</v>
      </c>
      <c r="E172" s="133">
        <v>557717</v>
      </c>
      <c r="F172" s="133">
        <v>0</v>
      </c>
      <c r="G172" s="133"/>
      <c r="H172" s="133">
        <v>0</v>
      </c>
      <c r="I172" s="162"/>
      <c r="J172" s="162"/>
    </row>
    <row r="173" spans="1:10">
      <c r="A173" s="127" t="s">
        <v>444</v>
      </c>
      <c r="B173" s="128" t="s">
        <v>235</v>
      </c>
      <c r="C173" s="134">
        <v>0</v>
      </c>
      <c r="D173" s="134">
        <v>557717</v>
      </c>
      <c r="E173" s="134">
        <v>557717</v>
      </c>
      <c r="F173" s="134">
        <v>0</v>
      </c>
      <c r="G173" s="134"/>
      <c r="H173" s="134">
        <v>0</v>
      </c>
      <c r="I173" s="162"/>
      <c r="J173" s="162"/>
    </row>
    <row r="174" spans="1:10">
      <c r="A174" s="78" t="s">
        <v>572</v>
      </c>
      <c r="B174" s="126" t="s">
        <v>573</v>
      </c>
      <c r="C174" s="132">
        <v>0</v>
      </c>
      <c r="D174" s="132">
        <v>600000000</v>
      </c>
      <c r="E174" s="132">
        <v>600000000</v>
      </c>
      <c r="F174" s="132">
        <v>0</v>
      </c>
      <c r="G174" s="132"/>
      <c r="H174" s="132">
        <v>0</v>
      </c>
      <c r="I174" s="162"/>
      <c r="J174" s="162"/>
    </row>
    <row r="175" spans="1:10">
      <c r="A175" s="143" t="s">
        <v>593</v>
      </c>
      <c r="B175" s="130" t="s">
        <v>594</v>
      </c>
      <c r="C175" s="133">
        <v>0</v>
      </c>
      <c r="D175" s="133">
        <v>600000000</v>
      </c>
      <c r="E175" s="133">
        <v>600000000</v>
      </c>
      <c r="F175" s="133">
        <v>0</v>
      </c>
      <c r="G175" s="133"/>
      <c r="H175" s="133">
        <v>0</v>
      </c>
      <c r="I175" s="162"/>
      <c r="J175" s="162"/>
    </row>
    <row r="176" spans="1:10">
      <c r="A176" s="127" t="s">
        <v>595</v>
      </c>
      <c r="B176" s="128" t="s">
        <v>596</v>
      </c>
      <c r="C176" s="134">
        <v>0</v>
      </c>
      <c r="D176" s="134">
        <v>600000000</v>
      </c>
      <c r="E176" s="134">
        <v>600000000</v>
      </c>
      <c r="F176" s="134">
        <v>0</v>
      </c>
      <c r="G176" s="134"/>
      <c r="H176" s="134">
        <v>0</v>
      </c>
      <c r="I176" s="162"/>
      <c r="J176" s="162"/>
    </row>
    <row r="177" spans="1:10">
      <c r="A177" s="78" t="s">
        <v>162</v>
      </c>
      <c r="B177" s="126" t="s">
        <v>163</v>
      </c>
      <c r="C177" s="132">
        <v>0</v>
      </c>
      <c r="D177" s="132">
        <v>0</v>
      </c>
      <c r="E177" s="132">
        <v>1727323355</v>
      </c>
      <c r="F177" s="132">
        <v>1727323355</v>
      </c>
      <c r="G177" s="132"/>
      <c r="H177" s="132">
        <v>1727323355</v>
      </c>
      <c r="I177" s="162"/>
      <c r="J177" s="162"/>
    </row>
    <row r="178" spans="1:10">
      <c r="A178" s="143" t="s">
        <v>164</v>
      </c>
      <c r="B178" s="130" t="s">
        <v>165</v>
      </c>
      <c r="C178" s="133">
        <v>0</v>
      </c>
      <c r="D178" s="133">
        <v>0</v>
      </c>
      <c r="E178" s="133">
        <v>224783735</v>
      </c>
      <c r="F178" s="133">
        <v>224783735</v>
      </c>
      <c r="G178" s="133"/>
      <c r="H178" s="133">
        <v>224783735</v>
      </c>
      <c r="I178" s="162"/>
      <c r="J178" s="162"/>
    </row>
    <row r="179" spans="1:10">
      <c r="A179" s="127" t="s">
        <v>445</v>
      </c>
      <c r="B179" s="128" t="s">
        <v>446</v>
      </c>
      <c r="C179" s="134">
        <v>0</v>
      </c>
      <c r="D179" s="134">
        <v>0</v>
      </c>
      <c r="E179" s="134">
        <v>167859654</v>
      </c>
      <c r="F179" s="134">
        <v>167859654</v>
      </c>
      <c r="G179" s="134"/>
      <c r="H179" s="134">
        <v>167859654</v>
      </c>
      <c r="I179" s="162"/>
      <c r="J179" s="162"/>
    </row>
    <row r="180" spans="1:10">
      <c r="A180" s="127" t="s">
        <v>447</v>
      </c>
      <c r="B180" s="128" t="s">
        <v>448</v>
      </c>
      <c r="C180" s="134">
        <v>0</v>
      </c>
      <c r="D180" s="134">
        <v>0</v>
      </c>
      <c r="E180" s="134">
        <v>56924081</v>
      </c>
      <c r="F180" s="134">
        <v>56924081</v>
      </c>
      <c r="G180" s="134"/>
      <c r="H180" s="134">
        <v>56924081</v>
      </c>
      <c r="I180" s="162"/>
      <c r="J180" s="162"/>
    </row>
    <row r="181" spans="1:10">
      <c r="A181" s="143" t="s">
        <v>166</v>
      </c>
      <c r="B181" s="130" t="s">
        <v>167</v>
      </c>
      <c r="C181" s="133">
        <v>0</v>
      </c>
      <c r="D181" s="133">
        <v>0</v>
      </c>
      <c r="E181" s="133">
        <v>4867</v>
      </c>
      <c r="F181" s="133">
        <v>4867</v>
      </c>
      <c r="G181" s="133"/>
      <c r="H181" s="133">
        <v>4867</v>
      </c>
      <c r="I181" s="162"/>
      <c r="J181" s="162"/>
    </row>
    <row r="182" spans="1:10">
      <c r="A182" s="127" t="s">
        <v>451</v>
      </c>
      <c r="B182" s="128" t="s">
        <v>452</v>
      </c>
      <c r="C182" s="134">
        <v>0</v>
      </c>
      <c r="D182" s="134">
        <v>0</v>
      </c>
      <c r="E182" s="134">
        <v>4867</v>
      </c>
      <c r="F182" s="134">
        <v>4867</v>
      </c>
      <c r="G182" s="134"/>
      <c r="H182" s="134">
        <v>4867</v>
      </c>
      <c r="I182" s="162"/>
      <c r="J182" s="162"/>
    </row>
    <row r="183" spans="1:10">
      <c r="A183" s="143" t="s">
        <v>168</v>
      </c>
      <c r="B183" s="130" t="s">
        <v>597</v>
      </c>
      <c r="C183" s="133">
        <v>0</v>
      </c>
      <c r="D183" s="133">
        <v>0</v>
      </c>
      <c r="E183" s="133">
        <v>155165</v>
      </c>
      <c r="F183" s="133">
        <v>155165</v>
      </c>
      <c r="G183" s="133"/>
      <c r="H183" s="133">
        <v>155165</v>
      </c>
      <c r="I183" s="162"/>
      <c r="J183" s="162"/>
    </row>
    <row r="184" spans="1:10">
      <c r="A184" s="127" t="s">
        <v>454</v>
      </c>
      <c r="B184" s="128" t="s">
        <v>433</v>
      </c>
      <c r="C184" s="134">
        <v>0</v>
      </c>
      <c r="D184" s="134">
        <v>0</v>
      </c>
      <c r="E184" s="134">
        <v>155165</v>
      </c>
      <c r="F184" s="134">
        <v>155165</v>
      </c>
      <c r="G184" s="134"/>
      <c r="H184" s="134">
        <v>155165</v>
      </c>
      <c r="I184" s="162"/>
      <c r="J184" s="162"/>
    </row>
    <row r="185" spans="1:10">
      <c r="A185" s="143" t="s">
        <v>598</v>
      </c>
      <c r="B185" s="130" t="s">
        <v>599</v>
      </c>
      <c r="C185" s="133">
        <v>0</v>
      </c>
      <c r="D185" s="133">
        <v>0</v>
      </c>
      <c r="E185" s="133">
        <v>1502379588</v>
      </c>
      <c r="F185" s="133">
        <v>1502379588</v>
      </c>
      <c r="G185" s="133"/>
      <c r="H185" s="133">
        <v>1502379588</v>
      </c>
      <c r="I185" s="162"/>
      <c r="J185" s="162"/>
    </row>
    <row r="186" spans="1:10">
      <c r="A186" s="127" t="s">
        <v>600</v>
      </c>
      <c r="B186" s="128" t="s">
        <v>601</v>
      </c>
      <c r="C186" s="134">
        <v>0</v>
      </c>
      <c r="D186" s="134">
        <v>0</v>
      </c>
      <c r="E186" s="134">
        <v>1502379588</v>
      </c>
      <c r="F186" s="134">
        <v>1502379588</v>
      </c>
      <c r="G186" s="134"/>
      <c r="H186" s="134">
        <v>1502379588</v>
      </c>
      <c r="I186" s="162"/>
      <c r="J186" s="162"/>
    </row>
    <row r="187" spans="1:10">
      <c r="A187" s="140" t="s">
        <v>170</v>
      </c>
      <c r="B187" s="125" t="s">
        <v>171</v>
      </c>
      <c r="C187" s="131">
        <v>0</v>
      </c>
      <c r="D187" s="131">
        <v>4950030789.8900003</v>
      </c>
      <c r="E187" s="131">
        <v>648268931.91999996</v>
      </c>
      <c r="F187" s="131">
        <v>4301761857.9700003</v>
      </c>
      <c r="G187" s="131"/>
      <c r="H187" s="131">
        <v>4301761857.9700003</v>
      </c>
      <c r="I187" s="162"/>
      <c r="J187" s="162"/>
    </row>
    <row r="188" spans="1:10">
      <c r="A188" s="78" t="s">
        <v>172</v>
      </c>
      <c r="B188" s="126" t="s">
        <v>173</v>
      </c>
      <c r="C188" s="132">
        <v>0</v>
      </c>
      <c r="D188" s="132">
        <v>4773664498.5200005</v>
      </c>
      <c r="E188" s="132">
        <v>647711414.91999996</v>
      </c>
      <c r="F188" s="132">
        <v>4125953083.5999999</v>
      </c>
      <c r="G188" s="132"/>
      <c r="H188" s="132">
        <v>4125953083.5999999</v>
      </c>
      <c r="I188" s="162"/>
      <c r="J188" s="162"/>
    </row>
    <row r="189" spans="1:10">
      <c r="A189" s="143" t="s">
        <v>174</v>
      </c>
      <c r="B189" s="130" t="s">
        <v>175</v>
      </c>
      <c r="C189" s="133">
        <v>0</v>
      </c>
      <c r="D189" s="133">
        <v>2204528059.3699999</v>
      </c>
      <c r="E189" s="133">
        <v>555560270</v>
      </c>
      <c r="F189" s="133">
        <v>1648967789.3699999</v>
      </c>
      <c r="G189" s="133"/>
      <c r="H189" s="133">
        <v>1648967789.3699999</v>
      </c>
      <c r="I189" s="162"/>
      <c r="J189" s="162"/>
    </row>
    <row r="190" spans="1:10">
      <c r="A190" s="127" t="s">
        <v>455</v>
      </c>
      <c r="B190" s="128" t="s">
        <v>456</v>
      </c>
      <c r="C190" s="134">
        <v>0</v>
      </c>
      <c r="D190" s="134">
        <v>1638231398</v>
      </c>
      <c r="E190" s="134">
        <v>421012150</v>
      </c>
      <c r="F190" s="134">
        <v>1217219248</v>
      </c>
      <c r="G190" s="134"/>
      <c r="H190" s="134">
        <v>1217219248</v>
      </c>
      <c r="I190" s="162"/>
      <c r="J190" s="162"/>
    </row>
    <row r="191" spans="1:10">
      <c r="A191" s="127" t="s">
        <v>457</v>
      </c>
      <c r="B191" s="128" t="s">
        <v>458</v>
      </c>
      <c r="C191" s="134">
        <v>0</v>
      </c>
      <c r="D191" s="134">
        <v>7102428</v>
      </c>
      <c r="E191" s="134">
        <v>1370187</v>
      </c>
      <c r="F191" s="134">
        <v>5732241</v>
      </c>
      <c r="G191" s="134"/>
      <c r="H191" s="134">
        <v>5732241</v>
      </c>
      <c r="I191" s="162"/>
      <c r="J191" s="162"/>
    </row>
    <row r="192" spans="1:10">
      <c r="A192" s="127" t="s">
        <v>459</v>
      </c>
      <c r="B192" s="128" t="s">
        <v>460</v>
      </c>
      <c r="C192" s="134">
        <v>0</v>
      </c>
      <c r="D192" s="134">
        <v>154974558</v>
      </c>
      <c r="E192" s="134">
        <v>41486552</v>
      </c>
      <c r="F192" s="134">
        <v>113488006</v>
      </c>
      <c r="G192" s="134"/>
      <c r="H192" s="134">
        <v>113488006</v>
      </c>
      <c r="I192" s="162"/>
      <c r="J192" s="162"/>
    </row>
    <row r="193" spans="1:10">
      <c r="A193" s="127" t="s">
        <v>461</v>
      </c>
      <c r="B193" s="128" t="s">
        <v>462</v>
      </c>
      <c r="C193" s="134">
        <v>0</v>
      </c>
      <c r="D193" s="134">
        <v>354802406</v>
      </c>
      <c r="E193" s="134">
        <v>89764076</v>
      </c>
      <c r="F193" s="134">
        <v>265038330</v>
      </c>
      <c r="G193" s="134"/>
      <c r="H193" s="134">
        <v>265038330</v>
      </c>
      <c r="I193" s="162"/>
      <c r="J193" s="162"/>
    </row>
    <row r="194" spans="1:10">
      <c r="A194" s="127" t="s">
        <v>463</v>
      </c>
      <c r="B194" s="128" t="s">
        <v>402</v>
      </c>
      <c r="C194" s="134">
        <v>0</v>
      </c>
      <c r="D194" s="134">
        <v>42035189.369999997</v>
      </c>
      <c r="E194" s="134">
        <v>0</v>
      </c>
      <c r="F194" s="134">
        <v>42035189.369999997</v>
      </c>
      <c r="G194" s="134"/>
      <c r="H194" s="134">
        <v>42035189.369999997</v>
      </c>
      <c r="I194" s="162"/>
      <c r="J194" s="162"/>
    </row>
    <row r="195" spans="1:10">
      <c r="A195" s="127" t="s">
        <v>464</v>
      </c>
      <c r="B195" s="128" t="s">
        <v>465</v>
      </c>
      <c r="C195" s="134">
        <v>0</v>
      </c>
      <c r="D195" s="134">
        <v>4864966</v>
      </c>
      <c r="E195" s="134">
        <v>1270140</v>
      </c>
      <c r="F195" s="134">
        <v>3594826</v>
      </c>
      <c r="G195" s="134"/>
      <c r="H195" s="134">
        <v>3594826</v>
      </c>
      <c r="I195" s="162"/>
      <c r="J195" s="162"/>
    </row>
    <row r="196" spans="1:10">
      <c r="A196" s="127" t="s">
        <v>466</v>
      </c>
      <c r="B196" s="128" t="s">
        <v>467</v>
      </c>
      <c r="C196" s="134">
        <v>0</v>
      </c>
      <c r="D196" s="134">
        <v>2517114</v>
      </c>
      <c r="E196" s="134">
        <v>657165</v>
      </c>
      <c r="F196" s="134">
        <v>1859949</v>
      </c>
      <c r="G196" s="134"/>
      <c r="H196" s="134">
        <v>1859949</v>
      </c>
      <c r="I196" s="162"/>
      <c r="J196" s="162"/>
    </row>
    <row r="197" spans="1:10">
      <c r="A197" s="143" t="s">
        <v>176</v>
      </c>
      <c r="B197" s="130" t="s">
        <v>177</v>
      </c>
      <c r="C197" s="133">
        <v>0</v>
      </c>
      <c r="D197" s="133">
        <v>411000200</v>
      </c>
      <c r="E197" s="133">
        <v>0</v>
      </c>
      <c r="F197" s="133">
        <v>411000200</v>
      </c>
      <c r="G197" s="133"/>
      <c r="H197" s="133">
        <v>411000200</v>
      </c>
      <c r="I197" s="162"/>
      <c r="J197" s="162"/>
    </row>
    <row r="198" spans="1:10">
      <c r="A198" s="127" t="s">
        <v>468</v>
      </c>
      <c r="B198" s="128" t="s">
        <v>415</v>
      </c>
      <c r="C198" s="134">
        <v>0</v>
      </c>
      <c r="D198" s="134">
        <v>66329000</v>
      </c>
      <c r="E198" s="134">
        <v>0</v>
      </c>
      <c r="F198" s="134">
        <v>66329000</v>
      </c>
      <c r="G198" s="134"/>
      <c r="H198" s="134">
        <v>66329000</v>
      </c>
      <c r="I198" s="162"/>
      <c r="J198" s="162"/>
    </row>
    <row r="199" spans="1:10">
      <c r="A199" s="127" t="s">
        <v>469</v>
      </c>
      <c r="B199" s="128" t="s">
        <v>470</v>
      </c>
      <c r="C199" s="134">
        <v>0</v>
      </c>
      <c r="D199" s="134">
        <v>139185600</v>
      </c>
      <c r="E199" s="134">
        <v>0</v>
      </c>
      <c r="F199" s="134">
        <v>139185600</v>
      </c>
      <c r="G199" s="134"/>
      <c r="H199" s="134">
        <v>139185600</v>
      </c>
      <c r="I199" s="162"/>
      <c r="J199" s="162"/>
    </row>
    <row r="200" spans="1:10">
      <c r="A200" s="127" t="s">
        <v>471</v>
      </c>
      <c r="B200" s="128" t="s">
        <v>472</v>
      </c>
      <c r="C200" s="134">
        <v>0</v>
      </c>
      <c r="D200" s="134">
        <v>9326500</v>
      </c>
      <c r="E200" s="134">
        <v>0</v>
      </c>
      <c r="F200" s="134">
        <v>9326500</v>
      </c>
      <c r="G200" s="134"/>
      <c r="H200" s="134">
        <v>9326500</v>
      </c>
      <c r="I200" s="162"/>
      <c r="J200" s="162"/>
    </row>
    <row r="201" spans="1:10">
      <c r="A201" s="127" t="s">
        <v>473</v>
      </c>
      <c r="B201" s="128" t="s">
        <v>474</v>
      </c>
      <c r="C201" s="134">
        <v>0</v>
      </c>
      <c r="D201" s="134">
        <v>196159100</v>
      </c>
      <c r="E201" s="134">
        <v>0</v>
      </c>
      <c r="F201" s="134">
        <v>196159100</v>
      </c>
      <c r="G201" s="134"/>
      <c r="H201" s="134">
        <v>196159100</v>
      </c>
      <c r="I201" s="162"/>
      <c r="J201" s="162"/>
    </row>
    <row r="202" spans="1:10">
      <c r="A202" s="143" t="s">
        <v>178</v>
      </c>
      <c r="B202" s="130" t="s">
        <v>179</v>
      </c>
      <c r="C202" s="133">
        <v>0</v>
      </c>
      <c r="D202" s="133">
        <v>82938500</v>
      </c>
      <c r="E202" s="133">
        <v>0</v>
      </c>
      <c r="F202" s="133">
        <v>82938500</v>
      </c>
      <c r="G202" s="133"/>
      <c r="H202" s="133">
        <v>82938500</v>
      </c>
      <c r="I202" s="162"/>
      <c r="J202" s="162"/>
    </row>
    <row r="203" spans="1:10">
      <c r="A203" s="127" t="s">
        <v>475</v>
      </c>
      <c r="B203" s="128" t="s">
        <v>374</v>
      </c>
      <c r="C203" s="134">
        <v>0</v>
      </c>
      <c r="D203" s="134">
        <v>49745300</v>
      </c>
      <c r="E203" s="134">
        <v>0</v>
      </c>
      <c r="F203" s="134">
        <v>49745300</v>
      </c>
      <c r="G203" s="134"/>
      <c r="H203" s="134">
        <v>49745300</v>
      </c>
      <c r="I203" s="162"/>
      <c r="J203" s="162"/>
    </row>
    <row r="204" spans="1:10">
      <c r="A204" s="127" t="s">
        <v>476</v>
      </c>
      <c r="B204" s="128" t="s">
        <v>375</v>
      </c>
      <c r="C204" s="134">
        <v>0</v>
      </c>
      <c r="D204" s="134">
        <v>8300900</v>
      </c>
      <c r="E204" s="134">
        <v>0</v>
      </c>
      <c r="F204" s="134">
        <v>8300900</v>
      </c>
      <c r="G204" s="134"/>
      <c r="H204" s="134">
        <v>8300900</v>
      </c>
      <c r="I204" s="162"/>
      <c r="J204" s="162"/>
    </row>
    <row r="205" spans="1:10">
      <c r="A205" s="127" t="s">
        <v>477</v>
      </c>
      <c r="B205" s="128" t="s">
        <v>367</v>
      </c>
      <c r="C205" s="134">
        <v>0</v>
      </c>
      <c r="D205" s="134">
        <v>8300900</v>
      </c>
      <c r="E205" s="134">
        <v>0</v>
      </c>
      <c r="F205" s="134">
        <v>8300900</v>
      </c>
      <c r="G205" s="134"/>
      <c r="H205" s="134">
        <v>8300900</v>
      </c>
      <c r="I205" s="162"/>
      <c r="J205" s="162"/>
    </row>
    <row r="206" spans="1:10">
      <c r="A206" s="127" t="s">
        <v>478</v>
      </c>
      <c r="B206" s="128" t="s">
        <v>366</v>
      </c>
      <c r="C206" s="134">
        <v>0</v>
      </c>
      <c r="D206" s="134">
        <v>16591400</v>
      </c>
      <c r="E206" s="134">
        <v>0</v>
      </c>
      <c r="F206" s="134">
        <v>16591400</v>
      </c>
      <c r="G206" s="134"/>
      <c r="H206" s="134">
        <v>16591400</v>
      </c>
      <c r="I206" s="162"/>
      <c r="J206" s="162"/>
    </row>
    <row r="207" spans="1:10">
      <c r="A207" s="143" t="s">
        <v>180</v>
      </c>
      <c r="B207" s="130" t="s">
        <v>181</v>
      </c>
      <c r="C207" s="133">
        <v>0</v>
      </c>
      <c r="D207" s="133">
        <v>513420916.43000001</v>
      </c>
      <c r="E207" s="133">
        <v>41754946.740000002</v>
      </c>
      <c r="F207" s="133">
        <v>471665969.69</v>
      </c>
      <c r="G207" s="133"/>
      <c r="H207" s="133">
        <v>471665969.69</v>
      </c>
      <c r="I207" s="162"/>
      <c r="J207" s="162"/>
    </row>
    <row r="208" spans="1:10">
      <c r="A208" s="127" t="s">
        <v>479</v>
      </c>
      <c r="B208" s="128" t="s">
        <v>393</v>
      </c>
      <c r="C208" s="134">
        <v>0</v>
      </c>
      <c r="D208" s="134">
        <v>80311350.810000002</v>
      </c>
      <c r="E208" s="134">
        <v>0</v>
      </c>
      <c r="F208" s="134">
        <v>80311350.810000002</v>
      </c>
      <c r="G208" s="134"/>
      <c r="H208" s="134">
        <v>80311350.810000002</v>
      </c>
      <c r="I208" s="162"/>
      <c r="J208" s="162"/>
    </row>
    <row r="209" spans="1:10">
      <c r="A209" s="127" t="s">
        <v>480</v>
      </c>
      <c r="B209" s="128" t="s">
        <v>391</v>
      </c>
      <c r="C209" s="134">
        <v>0</v>
      </c>
      <c r="D209" s="134">
        <v>152015581.90000001</v>
      </c>
      <c r="E209" s="134">
        <v>41754946.740000002</v>
      </c>
      <c r="F209" s="134">
        <v>110260635.16</v>
      </c>
      <c r="G209" s="134"/>
      <c r="H209" s="134">
        <v>110260635.16</v>
      </c>
      <c r="I209" s="162"/>
      <c r="J209" s="162"/>
    </row>
    <row r="210" spans="1:10">
      <c r="A210" s="127" t="s">
        <v>481</v>
      </c>
      <c r="B210" s="128" t="s">
        <v>395</v>
      </c>
      <c r="C210" s="134">
        <v>0</v>
      </c>
      <c r="D210" s="134">
        <v>60647137.299999997</v>
      </c>
      <c r="E210" s="134">
        <v>0</v>
      </c>
      <c r="F210" s="134">
        <v>60647137.299999997</v>
      </c>
      <c r="G210" s="134"/>
      <c r="H210" s="134">
        <v>60647137.299999997</v>
      </c>
      <c r="I210" s="162"/>
      <c r="J210" s="162"/>
    </row>
    <row r="211" spans="1:10">
      <c r="A211" s="127" t="s">
        <v>482</v>
      </c>
      <c r="B211" s="128" t="s">
        <v>399</v>
      </c>
      <c r="C211" s="134">
        <v>0</v>
      </c>
      <c r="D211" s="134">
        <v>147345025.99000001</v>
      </c>
      <c r="E211" s="134">
        <v>0</v>
      </c>
      <c r="F211" s="134">
        <v>147345025.99000001</v>
      </c>
      <c r="G211" s="134"/>
      <c r="H211" s="134">
        <v>147345025.99000001</v>
      </c>
      <c r="I211" s="162"/>
      <c r="J211" s="162"/>
    </row>
    <row r="212" spans="1:10">
      <c r="A212" s="127" t="s">
        <v>483</v>
      </c>
      <c r="B212" s="128" t="s">
        <v>397</v>
      </c>
      <c r="C212" s="134">
        <v>0</v>
      </c>
      <c r="D212" s="134">
        <v>67864729.060000002</v>
      </c>
      <c r="E212" s="134">
        <v>0</v>
      </c>
      <c r="F212" s="134">
        <v>67864729.060000002</v>
      </c>
      <c r="G212" s="134"/>
      <c r="H212" s="134">
        <v>67864729.060000002</v>
      </c>
      <c r="I212" s="162"/>
      <c r="J212" s="162"/>
    </row>
    <row r="213" spans="1:10">
      <c r="A213" s="127" t="s">
        <v>484</v>
      </c>
      <c r="B213" s="128" t="s">
        <v>403</v>
      </c>
      <c r="C213" s="134">
        <v>0</v>
      </c>
      <c r="D213" s="134">
        <v>5237091.37</v>
      </c>
      <c r="E213" s="134">
        <v>0</v>
      </c>
      <c r="F213" s="134">
        <v>5237091.37</v>
      </c>
      <c r="G213" s="134"/>
      <c r="H213" s="134">
        <v>5237091.37</v>
      </c>
      <c r="I213" s="162"/>
      <c r="J213" s="162"/>
    </row>
    <row r="214" spans="1:10">
      <c r="A214" s="143" t="s">
        <v>184</v>
      </c>
      <c r="B214" s="130" t="s">
        <v>185</v>
      </c>
      <c r="C214" s="133">
        <v>0</v>
      </c>
      <c r="D214" s="133">
        <v>1561776822.72</v>
      </c>
      <c r="E214" s="133">
        <v>50396198.18</v>
      </c>
      <c r="F214" s="133">
        <v>1511380624.54</v>
      </c>
      <c r="G214" s="133"/>
      <c r="H214" s="133">
        <v>1511380624.54</v>
      </c>
      <c r="I214" s="162"/>
      <c r="J214" s="162"/>
    </row>
    <row r="215" spans="1:10">
      <c r="A215" s="127" t="s">
        <v>552</v>
      </c>
      <c r="B215" s="128" t="s">
        <v>553</v>
      </c>
      <c r="C215" s="134">
        <v>0</v>
      </c>
      <c r="D215" s="134">
        <v>1108400.01</v>
      </c>
      <c r="E215" s="134">
        <v>313700</v>
      </c>
      <c r="F215" s="134">
        <v>794700.01</v>
      </c>
      <c r="G215" s="134"/>
      <c r="H215" s="134">
        <v>794700.01</v>
      </c>
      <c r="I215" s="162"/>
      <c r="J215" s="162"/>
    </row>
    <row r="216" spans="1:10">
      <c r="A216" s="127" t="s">
        <v>485</v>
      </c>
      <c r="B216" s="128" t="s">
        <v>486</v>
      </c>
      <c r="C216" s="134">
        <v>0</v>
      </c>
      <c r="D216" s="134">
        <v>301800</v>
      </c>
      <c r="E216" s="134">
        <v>301800</v>
      </c>
      <c r="F216" s="134">
        <v>0</v>
      </c>
      <c r="G216" s="134"/>
      <c r="H216" s="134">
        <v>0</v>
      </c>
      <c r="I216" s="162"/>
      <c r="J216" s="162"/>
    </row>
    <row r="217" spans="1:10">
      <c r="A217" s="127" t="s">
        <v>602</v>
      </c>
      <c r="B217" s="128" t="s">
        <v>603</v>
      </c>
      <c r="C217" s="134">
        <v>0</v>
      </c>
      <c r="D217" s="134">
        <v>130000.36</v>
      </c>
      <c r="E217" s="134">
        <v>65000.18</v>
      </c>
      <c r="F217" s="134">
        <v>65000.18</v>
      </c>
      <c r="G217" s="134"/>
      <c r="H217" s="134">
        <v>65000.18</v>
      </c>
      <c r="I217" s="162"/>
      <c r="J217" s="162"/>
    </row>
    <row r="218" spans="1:10">
      <c r="A218" s="127" t="s">
        <v>487</v>
      </c>
      <c r="B218" s="128" t="s">
        <v>377</v>
      </c>
      <c r="C218" s="134">
        <v>0</v>
      </c>
      <c r="D218" s="134">
        <v>30631976.760000002</v>
      </c>
      <c r="E218" s="134">
        <v>3213678</v>
      </c>
      <c r="F218" s="134">
        <v>27418298.760000002</v>
      </c>
      <c r="G218" s="134"/>
      <c r="H218" s="134">
        <v>27418298.760000002</v>
      </c>
    </row>
    <row r="219" spans="1:10">
      <c r="A219" s="127" t="s">
        <v>488</v>
      </c>
      <c r="B219" s="128" t="s">
        <v>385</v>
      </c>
      <c r="C219" s="134">
        <v>0</v>
      </c>
      <c r="D219" s="134">
        <v>32137797</v>
      </c>
      <c r="E219" s="134">
        <v>32137797</v>
      </c>
      <c r="F219" s="134">
        <v>0</v>
      </c>
      <c r="G219" s="134"/>
      <c r="H219" s="134">
        <v>0</v>
      </c>
    </row>
    <row r="220" spans="1:10">
      <c r="A220" s="127" t="s">
        <v>489</v>
      </c>
      <c r="B220" s="128" t="s">
        <v>360</v>
      </c>
      <c r="C220" s="134">
        <v>0</v>
      </c>
      <c r="D220" s="134">
        <v>7052459</v>
      </c>
      <c r="E220" s="134">
        <v>0</v>
      </c>
      <c r="F220" s="134">
        <v>7052459</v>
      </c>
      <c r="G220" s="134"/>
      <c r="H220" s="134">
        <v>7052459</v>
      </c>
    </row>
    <row r="221" spans="1:10">
      <c r="A221" s="127" t="s">
        <v>490</v>
      </c>
      <c r="B221" s="128" t="s">
        <v>280</v>
      </c>
      <c r="C221" s="134">
        <v>0</v>
      </c>
      <c r="D221" s="134">
        <v>153733945.25999999</v>
      </c>
      <c r="E221" s="134">
        <v>162345</v>
      </c>
      <c r="F221" s="134">
        <v>153571600.25999999</v>
      </c>
      <c r="G221" s="134"/>
      <c r="H221" s="134">
        <v>153571600.25999999</v>
      </c>
    </row>
    <row r="222" spans="1:10">
      <c r="A222" s="127" t="s">
        <v>491</v>
      </c>
      <c r="B222" s="128" t="s">
        <v>492</v>
      </c>
      <c r="C222" s="134">
        <v>0</v>
      </c>
      <c r="D222" s="134">
        <v>22450980</v>
      </c>
      <c r="E222" s="134">
        <v>12277823</v>
      </c>
      <c r="F222" s="134">
        <v>10173157</v>
      </c>
      <c r="G222" s="134"/>
      <c r="H222" s="134">
        <v>10173157</v>
      </c>
    </row>
    <row r="223" spans="1:10">
      <c r="A223" s="127" t="s">
        <v>493</v>
      </c>
      <c r="B223" s="128" t="s">
        <v>494</v>
      </c>
      <c r="C223" s="134">
        <v>0</v>
      </c>
      <c r="D223" s="134">
        <v>44112944.729999997</v>
      </c>
      <c r="E223" s="134">
        <v>0</v>
      </c>
      <c r="F223" s="134">
        <v>44112944.729999997</v>
      </c>
      <c r="G223" s="134"/>
      <c r="H223" s="134">
        <v>44112944.729999997</v>
      </c>
    </row>
    <row r="224" spans="1:10">
      <c r="A224" s="127" t="s">
        <v>495</v>
      </c>
      <c r="B224" s="128" t="s">
        <v>240</v>
      </c>
      <c r="C224" s="134">
        <v>0</v>
      </c>
      <c r="D224" s="134">
        <v>2516278.9300000002</v>
      </c>
      <c r="E224" s="134">
        <v>0</v>
      </c>
      <c r="F224" s="134">
        <v>2516278.9300000002</v>
      </c>
      <c r="G224" s="134"/>
      <c r="H224" s="134">
        <v>2516278.9300000002</v>
      </c>
    </row>
    <row r="225" spans="1:8">
      <c r="A225" s="127" t="s">
        <v>496</v>
      </c>
      <c r="B225" s="128" t="s">
        <v>497</v>
      </c>
      <c r="C225" s="134">
        <v>0</v>
      </c>
      <c r="D225" s="134">
        <v>1562120</v>
      </c>
      <c r="E225" s="134">
        <v>781060</v>
      </c>
      <c r="F225" s="134">
        <v>781060</v>
      </c>
      <c r="G225" s="134"/>
      <c r="H225" s="134">
        <v>781060</v>
      </c>
    </row>
    <row r="226" spans="1:8">
      <c r="A226" s="127" t="s">
        <v>498</v>
      </c>
      <c r="B226" s="128" t="s">
        <v>499</v>
      </c>
      <c r="C226" s="134">
        <v>0</v>
      </c>
      <c r="D226" s="134">
        <v>2285990</v>
      </c>
      <c r="E226" s="134">
        <v>1142995</v>
      </c>
      <c r="F226" s="134">
        <v>1142995</v>
      </c>
      <c r="G226" s="134"/>
      <c r="H226" s="134">
        <v>1142995</v>
      </c>
    </row>
    <row r="227" spans="1:8">
      <c r="A227" s="127" t="s">
        <v>500</v>
      </c>
      <c r="B227" s="128" t="s">
        <v>501</v>
      </c>
      <c r="C227" s="134">
        <v>0</v>
      </c>
      <c r="D227" s="134">
        <v>642600</v>
      </c>
      <c r="E227" s="134">
        <v>0</v>
      </c>
      <c r="F227" s="134">
        <v>642600</v>
      </c>
      <c r="G227" s="134"/>
      <c r="H227" s="134">
        <v>642600</v>
      </c>
    </row>
    <row r="228" spans="1:8">
      <c r="A228" s="127" t="s">
        <v>503</v>
      </c>
      <c r="B228" s="128" t="s">
        <v>328</v>
      </c>
      <c r="C228" s="134">
        <v>0</v>
      </c>
      <c r="D228" s="134">
        <v>1187182487</v>
      </c>
      <c r="E228" s="134">
        <v>0</v>
      </c>
      <c r="F228" s="134">
        <v>1187182487</v>
      </c>
      <c r="G228" s="134"/>
      <c r="H228" s="134">
        <v>1187182487</v>
      </c>
    </row>
    <row r="229" spans="1:8">
      <c r="A229" s="127" t="s">
        <v>504</v>
      </c>
      <c r="B229" s="128" t="s">
        <v>330</v>
      </c>
      <c r="C229" s="134">
        <v>0</v>
      </c>
      <c r="D229" s="134">
        <v>75927043.670000002</v>
      </c>
      <c r="E229" s="134">
        <v>0</v>
      </c>
      <c r="F229" s="134">
        <v>75927043.670000002</v>
      </c>
      <c r="G229" s="134"/>
      <c r="H229" s="134">
        <v>75927043.670000002</v>
      </c>
    </row>
    <row r="230" spans="1:8">
      <c r="A230" s="78" t="s">
        <v>188</v>
      </c>
      <c r="B230" s="126" t="s">
        <v>189</v>
      </c>
      <c r="C230" s="132">
        <v>0</v>
      </c>
      <c r="D230" s="132">
        <v>175808774.37</v>
      </c>
      <c r="E230" s="132">
        <v>0</v>
      </c>
      <c r="F230" s="132">
        <v>175808774.37</v>
      </c>
      <c r="G230" s="132"/>
      <c r="H230" s="132">
        <v>175808774.37</v>
      </c>
    </row>
    <row r="231" spans="1:8">
      <c r="A231" s="143" t="s">
        <v>191</v>
      </c>
      <c r="B231" s="130" t="s">
        <v>192</v>
      </c>
      <c r="C231" s="133">
        <v>0</v>
      </c>
      <c r="D231" s="133">
        <v>77858836.370000005</v>
      </c>
      <c r="E231" s="133">
        <v>0</v>
      </c>
      <c r="F231" s="133">
        <v>77858836.370000005</v>
      </c>
      <c r="G231" s="133"/>
      <c r="H231" s="133">
        <v>77858836.370000005</v>
      </c>
    </row>
    <row r="232" spans="1:8">
      <c r="A232" s="127" t="s">
        <v>505</v>
      </c>
      <c r="B232" s="128" t="s">
        <v>244</v>
      </c>
      <c r="C232" s="134">
        <v>0</v>
      </c>
      <c r="D232" s="134">
        <v>23156240.739999998</v>
      </c>
      <c r="E232" s="134">
        <v>0</v>
      </c>
      <c r="F232" s="134">
        <v>23156240.739999998</v>
      </c>
      <c r="G232" s="134"/>
      <c r="H232" s="134">
        <v>23156240.739999998</v>
      </c>
    </row>
    <row r="233" spans="1:8">
      <c r="A233" s="127" t="s">
        <v>506</v>
      </c>
      <c r="B233" s="128" t="s">
        <v>246</v>
      </c>
      <c r="C233" s="134">
        <v>0</v>
      </c>
      <c r="D233" s="134">
        <v>11614214.51</v>
      </c>
      <c r="E233" s="134">
        <v>0</v>
      </c>
      <c r="F233" s="134">
        <v>11614214.51</v>
      </c>
      <c r="G233" s="134"/>
      <c r="H233" s="134">
        <v>11614214.51</v>
      </c>
    </row>
    <row r="234" spans="1:8">
      <c r="A234" s="127" t="s">
        <v>507</v>
      </c>
      <c r="B234" s="128" t="s">
        <v>250</v>
      </c>
      <c r="C234" s="134">
        <v>0</v>
      </c>
      <c r="D234" s="134">
        <v>37036271.560000002</v>
      </c>
      <c r="E234" s="134">
        <v>0</v>
      </c>
      <c r="F234" s="134">
        <v>37036271.560000002</v>
      </c>
      <c r="G234" s="134"/>
      <c r="H234" s="134">
        <v>37036271.560000002</v>
      </c>
    </row>
    <row r="235" spans="1:8">
      <c r="A235" s="127" t="s">
        <v>508</v>
      </c>
      <c r="B235" s="128" t="s">
        <v>273</v>
      </c>
      <c r="C235" s="134">
        <v>0</v>
      </c>
      <c r="D235" s="134">
        <v>6052109.5599999996</v>
      </c>
      <c r="E235" s="134">
        <v>0</v>
      </c>
      <c r="F235" s="134">
        <v>6052109.5599999996</v>
      </c>
      <c r="G235" s="134"/>
      <c r="H235" s="134">
        <v>6052109.5599999996</v>
      </c>
    </row>
    <row r="236" spans="1:8">
      <c r="A236" s="143" t="s">
        <v>195</v>
      </c>
      <c r="B236" s="130" t="s">
        <v>196</v>
      </c>
      <c r="C236" s="133">
        <v>0</v>
      </c>
      <c r="D236" s="133">
        <v>97949938</v>
      </c>
      <c r="E236" s="133">
        <v>0</v>
      </c>
      <c r="F236" s="133">
        <v>97949938</v>
      </c>
      <c r="G236" s="133"/>
      <c r="H236" s="133">
        <v>97949938</v>
      </c>
    </row>
    <row r="237" spans="1:8">
      <c r="A237" s="127" t="s">
        <v>510</v>
      </c>
      <c r="B237" s="128" t="s">
        <v>419</v>
      </c>
      <c r="C237" s="134">
        <v>0</v>
      </c>
      <c r="D237" s="134">
        <v>97949938</v>
      </c>
      <c r="E237" s="134">
        <v>0</v>
      </c>
      <c r="F237" s="134">
        <v>97949938</v>
      </c>
      <c r="G237" s="134"/>
      <c r="H237" s="134">
        <v>97949938</v>
      </c>
    </row>
    <row r="238" spans="1:8">
      <c r="A238" s="78" t="s">
        <v>197</v>
      </c>
      <c r="B238" s="126" t="s">
        <v>199</v>
      </c>
      <c r="C238" s="132">
        <v>0</v>
      </c>
      <c r="D238" s="132">
        <v>557517</v>
      </c>
      <c r="E238" s="132">
        <v>557517</v>
      </c>
      <c r="F238" s="132">
        <v>0</v>
      </c>
      <c r="G238" s="132"/>
      <c r="H238" s="132">
        <v>0</v>
      </c>
    </row>
    <row r="239" spans="1:8">
      <c r="A239" s="143" t="s">
        <v>202</v>
      </c>
      <c r="B239" s="130" t="s">
        <v>513</v>
      </c>
      <c r="C239" s="133">
        <v>0</v>
      </c>
      <c r="D239" s="133">
        <v>557517</v>
      </c>
      <c r="E239" s="133">
        <v>557517</v>
      </c>
      <c r="F239" s="133">
        <v>0</v>
      </c>
      <c r="G239" s="133"/>
      <c r="H239" s="133">
        <v>0</v>
      </c>
    </row>
    <row r="240" spans="1:8">
      <c r="A240" s="127" t="s">
        <v>514</v>
      </c>
      <c r="B240" s="128" t="s">
        <v>235</v>
      </c>
      <c r="C240" s="134">
        <v>0</v>
      </c>
      <c r="D240" s="134">
        <v>557517</v>
      </c>
      <c r="E240" s="134">
        <v>557517</v>
      </c>
      <c r="F240" s="134">
        <v>0</v>
      </c>
      <c r="G240" s="134"/>
      <c r="H240" s="134">
        <v>0</v>
      </c>
    </row>
    <row r="241" spans="1:8">
      <c r="A241" s="140" t="s">
        <v>105</v>
      </c>
      <c r="B241" s="125" t="s">
        <v>106</v>
      </c>
      <c r="C241" s="131">
        <v>0</v>
      </c>
      <c r="D241" s="131">
        <v>2403698823</v>
      </c>
      <c r="E241" s="131">
        <v>2403698823</v>
      </c>
      <c r="F241" s="131">
        <v>0</v>
      </c>
      <c r="G241" s="131"/>
      <c r="H241" s="131">
        <v>0</v>
      </c>
    </row>
    <row r="242" spans="1:8">
      <c r="A242" s="78" t="s">
        <v>109</v>
      </c>
      <c r="B242" s="126" t="s">
        <v>110</v>
      </c>
      <c r="C242" s="132">
        <v>347088385</v>
      </c>
      <c r="D242" s="132">
        <v>0</v>
      </c>
      <c r="E242" s="132">
        <v>0</v>
      </c>
      <c r="F242" s="132">
        <v>347088385</v>
      </c>
      <c r="G242" s="132"/>
      <c r="H242" s="132">
        <v>347088385</v>
      </c>
    </row>
    <row r="243" spans="1:8">
      <c r="A243" s="143" t="s">
        <v>113</v>
      </c>
      <c r="B243" s="130" t="s">
        <v>114</v>
      </c>
      <c r="C243" s="133">
        <v>347088385</v>
      </c>
      <c r="D243" s="133">
        <v>0</v>
      </c>
      <c r="E243" s="133">
        <v>0</v>
      </c>
      <c r="F243" s="133">
        <v>347088385</v>
      </c>
      <c r="G243" s="133"/>
      <c r="H243" s="133">
        <v>347088385</v>
      </c>
    </row>
    <row r="244" spans="1:8">
      <c r="A244" s="127" t="s">
        <v>515</v>
      </c>
      <c r="B244" s="128" t="s">
        <v>516</v>
      </c>
      <c r="C244" s="134">
        <v>347088385</v>
      </c>
      <c r="D244" s="134">
        <v>0</v>
      </c>
      <c r="E244" s="134">
        <v>0</v>
      </c>
      <c r="F244" s="134">
        <v>347088385</v>
      </c>
      <c r="G244" s="134"/>
      <c r="H244" s="134">
        <v>347088385</v>
      </c>
    </row>
    <row r="245" spans="1:8">
      <c r="A245" s="127" t="s">
        <v>517</v>
      </c>
      <c r="B245" s="128" t="s">
        <v>518</v>
      </c>
      <c r="C245" s="134">
        <v>0</v>
      </c>
      <c r="D245" s="134">
        <v>0</v>
      </c>
      <c r="E245" s="134">
        <v>0</v>
      </c>
      <c r="F245" s="134">
        <v>0</v>
      </c>
      <c r="G245" s="134"/>
      <c r="H245" s="134">
        <v>0</v>
      </c>
    </row>
    <row r="246" spans="1:8">
      <c r="A246" s="78" t="s">
        <v>117</v>
      </c>
      <c r="B246" s="126" t="s">
        <v>118</v>
      </c>
      <c r="C246" s="132">
        <v>2431446147.3499999</v>
      </c>
      <c r="D246" s="132">
        <v>206178587</v>
      </c>
      <c r="E246" s="132">
        <v>2197520236</v>
      </c>
      <c r="F246" s="132">
        <v>440104498.35000002</v>
      </c>
      <c r="G246" s="132"/>
      <c r="H246" s="132">
        <v>440104498.35000002</v>
      </c>
    </row>
    <row r="247" spans="1:8">
      <c r="A247" s="143" t="s">
        <v>121</v>
      </c>
      <c r="B247" s="130" t="s">
        <v>122</v>
      </c>
      <c r="C247" s="133">
        <v>40825599</v>
      </c>
      <c r="D247" s="133">
        <v>173510037</v>
      </c>
      <c r="E247" s="133">
        <v>35194559</v>
      </c>
      <c r="F247" s="133">
        <v>179141077</v>
      </c>
      <c r="G247" s="133"/>
      <c r="H247" s="133">
        <v>179141077</v>
      </c>
    </row>
    <row r="248" spans="1:8">
      <c r="A248" s="127" t="s">
        <v>519</v>
      </c>
      <c r="B248" s="128" t="s">
        <v>435</v>
      </c>
      <c r="C248" s="134">
        <v>40825599</v>
      </c>
      <c r="D248" s="134">
        <v>173510037</v>
      </c>
      <c r="E248" s="134">
        <v>35194559</v>
      </c>
      <c r="F248" s="134">
        <v>179141077</v>
      </c>
      <c r="G248" s="134"/>
      <c r="H248" s="134">
        <v>179141077</v>
      </c>
    </row>
    <row r="249" spans="1:8">
      <c r="A249" s="143" t="s">
        <v>125</v>
      </c>
      <c r="B249" s="130" t="s">
        <v>126</v>
      </c>
      <c r="C249" s="133">
        <v>2390620548.3499999</v>
      </c>
      <c r="D249" s="133">
        <v>32668550</v>
      </c>
      <c r="E249" s="133">
        <v>2162325677</v>
      </c>
      <c r="F249" s="133">
        <v>260963421.34999999</v>
      </c>
      <c r="G249" s="133"/>
      <c r="H249" s="133">
        <v>260963421.34999999</v>
      </c>
    </row>
    <row r="250" spans="1:8">
      <c r="A250" s="127" t="s">
        <v>520</v>
      </c>
      <c r="B250" s="128" t="s">
        <v>521</v>
      </c>
      <c r="C250" s="134">
        <v>2390620548.3499999</v>
      </c>
      <c r="D250" s="134">
        <v>32668550</v>
      </c>
      <c r="E250" s="134">
        <v>2162325677</v>
      </c>
      <c r="F250" s="134">
        <v>260963421.34999999</v>
      </c>
      <c r="G250" s="134"/>
      <c r="H250" s="134">
        <v>260963421.34999999</v>
      </c>
    </row>
    <row r="251" spans="1:8">
      <c r="A251" s="78" t="s">
        <v>129</v>
      </c>
      <c r="B251" s="126" t="s">
        <v>130</v>
      </c>
      <c r="C251" s="132">
        <v>-2778534532.3499999</v>
      </c>
      <c r="D251" s="132">
        <v>2197520236</v>
      </c>
      <c r="E251" s="132">
        <v>206178587</v>
      </c>
      <c r="F251" s="132">
        <v>-787192883.35000002</v>
      </c>
      <c r="G251" s="132"/>
      <c r="H251" s="132">
        <v>-787192883.35000002</v>
      </c>
    </row>
    <row r="252" spans="1:8">
      <c r="A252" s="143" t="s">
        <v>133</v>
      </c>
      <c r="B252" s="130" t="s">
        <v>522</v>
      </c>
      <c r="C252" s="133">
        <v>-347088385</v>
      </c>
      <c r="D252" s="133">
        <v>0</v>
      </c>
      <c r="E252" s="133">
        <v>0</v>
      </c>
      <c r="F252" s="133">
        <v>-347088385</v>
      </c>
      <c r="G252" s="133"/>
      <c r="H252" s="133">
        <v>-347088385</v>
      </c>
    </row>
    <row r="253" spans="1:8">
      <c r="A253" s="127" t="s">
        <v>523</v>
      </c>
      <c r="B253" s="128" t="s">
        <v>524</v>
      </c>
      <c r="C253" s="134">
        <v>-347088385</v>
      </c>
      <c r="D253" s="134">
        <v>0</v>
      </c>
      <c r="E253" s="134">
        <v>0</v>
      </c>
      <c r="F253" s="134">
        <v>-347088385</v>
      </c>
      <c r="G253" s="134"/>
      <c r="H253" s="134">
        <v>-347088385</v>
      </c>
    </row>
    <row r="254" spans="1:8">
      <c r="A254" s="143" t="s">
        <v>137</v>
      </c>
      <c r="B254" s="130" t="s">
        <v>138</v>
      </c>
      <c r="C254" s="133">
        <v>-2431446147.3499999</v>
      </c>
      <c r="D254" s="133">
        <v>2197520236</v>
      </c>
      <c r="E254" s="133">
        <v>206178587</v>
      </c>
      <c r="F254" s="133">
        <v>-440104498.35000002</v>
      </c>
      <c r="G254" s="133"/>
      <c r="H254" s="133">
        <v>-440104498.35000002</v>
      </c>
    </row>
    <row r="255" spans="1:8">
      <c r="A255" s="127" t="s">
        <v>525</v>
      </c>
      <c r="B255" s="128" t="s">
        <v>526</v>
      </c>
      <c r="C255" s="134">
        <v>-40825599</v>
      </c>
      <c r="D255" s="134">
        <v>35194559</v>
      </c>
      <c r="E255" s="134">
        <v>173510037</v>
      </c>
      <c r="F255" s="134">
        <v>-179141077</v>
      </c>
      <c r="G255" s="134"/>
      <c r="H255" s="134">
        <v>-179141077</v>
      </c>
    </row>
    <row r="256" spans="1:8">
      <c r="A256" s="127" t="s">
        <v>527</v>
      </c>
      <c r="B256" s="128" t="s">
        <v>528</v>
      </c>
      <c r="C256" s="134">
        <v>-2390620548.3499999</v>
      </c>
      <c r="D256" s="134">
        <v>2162325677</v>
      </c>
      <c r="E256" s="134">
        <v>32668550</v>
      </c>
      <c r="F256" s="134">
        <v>-260963421.34999999</v>
      </c>
      <c r="G256" s="134"/>
      <c r="H256" s="134">
        <v>-260963421.34999999</v>
      </c>
    </row>
    <row r="257" spans="1:8">
      <c r="A257" s="140" t="s">
        <v>107</v>
      </c>
      <c r="B257" s="125" t="s">
        <v>108</v>
      </c>
      <c r="C257" s="131">
        <v>0</v>
      </c>
      <c r="D257" s="131">
        <v>1604273266</v>
      </c>
      <c r="E257" s="131">
        <v>1604273266</v>
      </c>
      <c r="F257" s="131">
        <v>0</v>
      </c>
      <c r="G257" s="131"/>
      <c r="H257" s="131">
        <v>0</v>
      </c>
    </row>
    <row r="258" spans="1:8">
      <c r="A258" s="78" t="s">
        <v>111</v>
      </c>
      <c r="B258" s="126" t="s">
        <v>112</v>
      </c>
      <c r="C258" s="132">
        <v>33378782925</v>
      </c>
      <c r="D258" s="132">
        <v>412512172</v>
      </c>
      <c r="E258" s="132">
        <v>1191761094</v>
      </c>
      <c r="F258" s="132">
        <v>34158031847</v>
      </c>
      <c r="G258" s="132"/>
      <c r="H258" s="132">
        <v>34158031847</v>
      </c>
    </row>
    <row r="259" spans="1:8">
      <c r="A259" s="143" t="s">
        <v>115</v>
      </c>
      <c r="B259" s="130" t="s">
        <v>116</v>
      </c>
      <c r="C259" s="133">
        <v>33081056417</v>
      </c>
      <c r="D259" s="133">
        <v>407926864</v>
      </c>
      <c r="E259" s="133">
        <v>1191761094</v>
      </c>
      <c r="F259" s="133">
        <v>33864890647</v>
      </c>
      <c r="G259" s="133"/>
      <c r="H259" s="133">
        <v>33864890647</v>
      </c>
    </row>
    <row r="260" spans="1:8">
      <c r="A260" s="127" t="s">
        <v>529</v>
      </c>
      <c r="B260" s="128" t="s">
        <v>530</v>
      </c>
      <c r="C260" s="134">
        <v>33081056417</v>
      </c>
      <c r="D260" s="134">
        <v>407926864</v>
      </c>
      <c r="E260" s="134">
        <v>1191761094</v>
      </c>
      <c r="F260" s="134">
        <v>33864890647</v>
      </c>
      <c r="G260" s="134"/>
      <c r="H260" s="134">
        <v>33864890647</v>
      </c>
    </row>
    <row r="261" spans="1:8">
      <c r="A261" s="143" t="s">
        <v>119</v>
      </c>
      <c r="B261" s="130" t="s">
        <v>120</v>
      </c>
      <c r="C261" s="133">
        <v>297726508</v>
      </c>
      <c r="D261" s="133">
        <v>4585308</v>
      </c>
      <c r="E261" s="133">
        <v>0</v>
      </c>
      <c r="F261" s="133">
        <v>293141200</v>
      </c>
      <c r="G261" s="133"/>
      <c r="H261" s="133">
        <v>293141200</v>
      </c>
    </row>
    <row r="262" spans="1:8">
      <c r="A262" s="127" t="s">
        <v>531</v>
      </c>
      <c r="B262" s="128" t="s">
        <v>532</v>
      </c>
      <c r="C262" s="134">
        <v>297726508</v>
      </c>
      <c r="D262" s="134">
        <v>4585308</v>
      </c>
      <c r="E262" s="134">
        <v>0</v>
      </c>
      <c r="F262" s="134">
        <v>293141200</v>
      </c>
      <c r="G262" s="134"/>
      <c r="H262" s="134">
        <v>293141200</v>
      </c>
    </row>
    <row r="263" spans="1:8">
      <c r="A263" s="78" t="s">
        <v>123</v>
      </c>
      <c r="B263" s="126" t="s">
        <v>124</v>
      </c>
      <c r="C263" s="132">
        <v>1279200269.3099999</v>
      </c>
      <c r="D263" s="132">
        <v>0</v>
      </c>
      <c r="E263" s="132">
        <v>0</v>
      </c>
      <c r="F263" s="132">
        <v>1279200269.3099999</v>
      </c>
      <c r="G263" s="132"/>
      <c r="H263" s="132">
        <v>1279200269.3099999</v>
      </c>
    </row>
    <row r="264" spans="1:8">
      <c r="A264" s="143" t="s">
        <v>127</v>
      </c>
      <c r="B264" s="130" t="s">
        <v>128</v>
      </c>
      <c r="C264" s="133">
        <v>1279200269.3099999</v>
      </c>
      <c r="D264" s="133">
        <v>0</v>
      </c>
      <c r="E264" s="133">
        <v>0</v>
      </c>
      <c r="F264" s="133">
        <v>1279200269.3099999</v>
      </c>
      <c r="G264" s="133"/>
      <c r="H264" s="133">
        <v>1279200269.3099999</v>
      </c>
    </row>
    <row r="265" spans="1:8">
      <c r="A265" s="127" t="s">
        <v>533</v>
      </c>
      <c r="B265" s="128" t="s">
        <v>534</v>
      </c>
      <c r="C265" s="134">
        <v>1279200269.3099999</v>
      </c>
      <c r="D265" s="134">
        <v>0</v>
      </c>
      <c r="E265" s="134">
        <v>0</v>
      </c>
      <c r="F265" s="134">
        <v>1279200269.3099999</v>
      </c>
      <c r="G265" s="134"/>
      <c r="H265" s="134">
        <v>1279200269.3099999</v>
      </c>
    </row>
    <row r="266" spans="1:8">
      <c r="A266" s="78" t="s">
        <v>131</v>
      </c>
      <c r="B266" s="126" t="s">
        <v>132</v>
      </c>
      <c r="C266" s="132">
        <v>-34657983194.309998</v>
      </c>
      <c r="D266" s="132">
        <v>1191761094</v>
      </c>
      <c r="E266" s="132">
        <v>412512172</v>
      </c>
      <c r="F266" s="132">
        <v>-35437232116.309998</v>
      </c>
      <c r="G266" s="132"/>
      <c r="H266" s="132">
        <v>-35437232116.309998</v>
      </c>
    </row>
    <row r="267" spans="1:8">
      <c r="A267" s="143" t="s">
        <v>135</v>
      </c>
      <c r="B267" s="130" t="s">
        <v>136</v>
      </c>
      <c r="C267" s="133">
        <v>-33378782925</v>
      </c>
      <c r="D267" s="133">
        <v>1191761094</v>
      </c>
      <c r="E267" s="133">
        <v>412512172</v>
      </c>
      <c r="F267" s="133">
        <v>-34158031847</v>
      </c>
      <c r="G267" s="133"/>
      <c r="H267" s="133">
        <v>-34158031847</v>
      </c>
    </row>
    <row r="268" spans="1:8">
      <c r="A268" s="127" t="s">
        <v>535</v>
      </c>
      <c r="B268" s="128" t="s">
        <v>536</v>
      </c>
      <c r="C268" s="134">
        <v>-33081056417</v>
      </c>
      <c r="D268" s="134">
        <v>1191761094</v>
      </c>
      <c r="E268" s="134">
        <v>407926864</v>
      </c>
      <c r="F268" s="134">
        <v>-33864890647</v>
      </c>
      <c r="G268" s="134"/>
      <c r="H268" s="134">
        <v>-33864890647</v>
      </c>
    </row>
    <row r="269" spans="1:8">
      <c r="A269" s="127" t="s">
        <v>537</v>
      </c>
      <c r="B269" s="128" t="s">
        <v>538</v>
      </c>
      <c r="C269" s="134">
        <v>-297726508</v>
      </c>
      <c r="D269" s="134">
        <v>0</v>
      </c>
      <c r="E269" s="134">
        <v>4585308</v>
      </c>
      <c r="F269" s="134">
        <v>-293141200</v>
      </c>
      <c r="G269" s="134"/>
      <c r="H269" s="134">
        <v>-293141200</v>
      </c>
    </row>
    <row r="270" spans="1:8">
      <c r="A270" s="143" t="s">
        <v>139</v>
      </c>
      <c r="B270" s="130" t="s">
        <v>140</v>
      </c>
      <c r="C270" s="133">
        <v>-1279200269.3099999</v>
      </c>
      <c r="D270" s="133">
        <v>0</v>
      </c>
      <c r="E270" s="133">
        <v>0</v>
      </c>
      <c r="F270" s="133">
        <v>-1279200269.3099999</v>
      </c>
      <c r="G270" s="133"/>
      <c r="H270" s="133">
        <v>-1279200269.3099999</v>
      </c>
    </row>
    <row r="271" spans="1:8">
      <c r="A271" s="127" t="s">
        <v>539</v>
      </c>
      <c r="B271" s="128" t="s">
        <v>540</v>
      </c>
      <c r="C271" s="134">
        <v>-1279200269.3099999</v>
      </c>
      <c r="D271" s="134">
        <v>0</v>
      </c>
      <c r="E271" s="134">
        <v>0</v>
      </c>
      <c r="F271" s="134">
        <v>-1279200269.3099999</v>
      </c>
      <c r="G271" s="134"/>
      <c r="H271" s="134">
        <v>-1279200269.3099999</v>
      </c>
    </row>
  </sheetData>
  <autoFilter ref="A6:H271" xr:uid="{00000000-0001-0000-0200-000000000000}"/>
  <printOptions horizontalCentered="1"/>
  <pageMargins left="0.25" right="0.15748031496062992" top="0.28999999999999998" bottom="0.32" header="0.51" footer="0.17"/>
  <pageSetup paperSize="9" scale="70" fitToHeight="6" orientation="portrait" r:id="rId1"/>
  <headerFooter alignWithMargins="0"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888B-C511-409B-9EB7-1B8727517495}">
  <sheetPr>
    <pageSetUpPr fitToPage="1"/>
  </sheetPr>
  <dimension ref="A1:W263"/>
  <sheetViews>
    <sheetView zoomScale="85" zoomScaleNormal="85" workbookViewId="0">
      <selection activeCell="A6" sqref="A6"/>
    </sheetView>
  </sheetViews>
  <sheetFormatPr baseColWidth="10" defaultColWidth="11.42578125" defaultRowHeight="15"/>
  <cols>
    <col min="1" max="1" width="13.7109375" style="252" bestFit="1" customWidth="1"/>
    <col min="2" max="2" width="42.7109375" style="252" customWidth="1"/>
    <col min="3" max="6" width="19.7109375" style="281" customWidth="1"/>
    <col min="7" max="8" width="19.7109375" style="282" customWidth="1"/>
    <col min="9" max="9" width="18.7109375" style="252" customWidth="1"/>
    <col min="10" max="10" width="17.28515625" style="252" customWidth="1"/>
    <col min="11" max="11" width="11.42578125" style="252" customWidth="1"/>
    <col min="12" max="16384" width="11.42578125" style="252"/>
  </cols>
  <sheetData>
    <row r="1" spans="1:10" s="239" customFormat="1" ht="30">
      <c r="A1" s="236" t="s">
        <v>206</v>
      </c>
      <c r="B1" s="236" t="s">
        <v>207</v>
      </c>
      <c r="C1" s="237"/>
      <c r="D1" s="238"/>
      <c r="E1" s="238"/>
      <c r="F1" s="237"/>
      <c r="G1" s="238"/>
      <c r="H1" s="238"/>
    </row>
    <row r="2" spans="1:10" s="239" customFormat="1" ht="30">
      <c r="A2" s="236" t="s">
        <v>208</v>
      </c>
      <c r="B2" s="236" t="s">
        <v>209</v>
      </c>
      <c r="C2" s="237"/>
      <c r="D2" s="238"/>
      <c r="E2" s="238"/>
      <c r="F2" s="237"/>
      <c r="G2" s="238"/>
      <c r="H2" s="238"/>
    </row>
    <row r="3" spans="1:10" s="239" customFormat="1" ht="30">
      <c r="A3" s="236" t="s">
        <v>210</v>
      </c>
      <c r="B3" s="240" t="s">
        <v>609</v>
      </c>
      <c r="C3" s="237"/>
      <c r="D3" s="238"/>
      <c r="E3" s="238"/>
      <c r="F3" s="237"/>
      <c r="G3" s="238"/>
      <c r="H3" s="238"/>
    </row>
    <row r="4" spans="1:10" s="239" customFormat="1" ht="30">
      <c r="A4" s="236" t="s">
        <v>211</v>
      </c>
      <c r="B4" s="241" t="s">
        <v>610</v>
      </c>
      <c r="C4" s="237"/>
      <c r="D4" s="238"/>
      <c r="E4" s="238"/>
      <c r="F4" s="237"/>
      <c r="G4" s="238"/>
      <c r="H4" s="238"/>
    </row>
    <row r="5" spans="1:10" s="239" customFormat="1" ht="15.75" thickBot="1">
      <c r="A5" s="242"/>
      <c r="B5" s="242"/>
      <c r="C5" s="237"/>
      <c r="D5" s="238"/>
      <c r="E5" s="238"/>
      <c r="F5" s="237"/>
      <c r="G5" s="238"/>
      <c r="H5" s="238"/>
    </row>
    <row r="6" spans="1:10" s="246" customFormat="1" ht="30.75" thickBot="1">
      <c r="A6" s="243" t="s">
        <v>212</v>
      </c>
      <c r="B6" s="244" t="s">
        <v>208</v>
      </c>
      <c r="C6" s="245" t="s">
        <v>213</v>
      </c>
      <c r="D6" s="245" t="s">
        <v>214</v>
      </c>
      <c r="E6" s="245" t="s">
        <v>215</v>
      </c>
      <c r="F6" s="245" t="s">
        <v>216</v>
      </c>
      <c r="G6" s="245" t="s">
        <v>217</v>
      </c>
      <c r="H6" s="245" t="s">
        <v>218</v>
      </c>
    </row>
    <row r="7" spans="1:10">
      <c r="A7" s="247" t="s">
        <v>219</v>
      </c>
      <c r="B7" s="248" t="s">
        <v>220</v>
      </c>
      <c r="C7" s="249">
        <v>26759524452.279999</v>
      </c>
      <c r="D7" s="249">
        <v>1378266262</v>
      </c>
      <c r="E7" s="249">
        <v>3359250057.6500001</v>
      </c>
      <c r="F7" s="249">
        <v>24778540656.630001</v>
      </c>
      <c r="G7" s="249">
        <v>15192227890.1</v>
      </c>
      <c r="H7" s="250">
        <v>9586312766.5300007</v>
      </c>
      <c r="I7" s="251"/>
      <c r="J7" s="162"/>
    </row>
    <row r="8" spans="1:10">
      <c r="A8" s="78" t="s">
        <v>15</v>
      </c>
      <c r="B8" s="253" t="s">
        <v>16</v>
      </c>
      <c r="C8" s="254">
        <v>688014943.51999998</v>
      </c>
      <c r="D8" s="254">
        <v>843017495</v>
      </c>
      <c r="E8" s="254">
        <v>280543428.01999998</v>
      </c>
      <c r="F8" s="254">
        <v>1250489010.5</v>
      </c>
      <c r="G8" s="254">
        <v>1250489010.5</v>
      </c>
      <c r="H8" s="255">
        <v>0</v>
      </c>
      <c r="I8" s="251"/>
      <c r="J8" s="162"/>
    </row>
    <row r="9" spans="1:10">
      <c r="A9" s="256" t="s">
        <v>19</v>
      </c>
      <c r="B9" s="257" t="s">
        <v>20</v>
      </c>
      <c r="C9" s="258">
        <v>12000000</v>
      </c>
      <c r="D9" s="258">
        <v>0</v>
      </c>
      <c r="E9" s="258">
        <v>0</v>
      </c>
      <c r="F9" s="258">
        <v>12000000</v>
      </c>
      <c r="G9" s="258">
        <v>12000000</v>
      </c>
      <c r="H9" s="259">
        <v>0</v>
      </c>
      <c r="I9" s="251"/>
      <c r="J9" s="162"/>
    </row>
    <row r="10" spans="1:10">
      <c r="A10" s="127" t="s">
        <v>221</v>
      </c>
      <c r="B10" s="260" t="s">
        <v>222</v>
      </c>
      <c r="C10" s="261">
        <v>12000000</v>
      </c>
      <c r="D10" s="261">
        <v>0</v>
      </c>
      <c r="E10" s="261">
        <v>0</v>
      </c>
      <c r="F10" s="261">
        <v>12000000</v>
      </c>
      <c r="G10" s="261">
        <v>12000000</v>
      </c>
      <c r="H10" s="262">
        <v>0</v>
      </c>
      <c r="I10" s="251"/>
      <c r="J10" s="162"/>
    </row>
    <row r="11" spans="1:10">
      <c r="A11" s="256" t="s">
        <v>23</v>
      </c>
      <c r="B11" s="257" t="s">
        <v>24</v>
      </c>
      <c r="C11" s="258">
        <v>676014943.51999998</v>
      </c>
      <c r="D11" s="258">
        <v>843017495</v>
      </c>
      <c r="E11" s="258">
        <v>280543428.01999998</v>
      </c>
      <c r="F11" s="258">
        <v>1238489010.5</v>
      </c>
      <c r="G11" s="258">
        <v>1238489010.5</v>
      </c>
      <c r="H11" s="259">
        <v>0</v>
      </c>
      <c r="I11" s="251"/>
      <c r="J11" s="162"/>
    </row>
    <row r="12" spans="1:10">
      <c r="A12" s="127" t="s">
        <v>224</v>
      </c>
      <c r="B12" s="260" t="s">
        <v>223</v>
      </c>
      <c r="C12" s="261">
        <v>676014943.51999998</v>
      </c>
      <c r="D12" s="261">
        <v>843017495</v>
      </c>
      <c r="E12" s="261">
        <v>280543428.01999998</v>
      </c>
      <c r="F12" s="261">
        <v>1238489010.5</v>
      </c>
      <c r="G12" s="261">
        <v>1238489010.5</v>
      </c>
      <c r="H12" s="262">
        <v>0</v>
      </c>
      <c r="I12" s="251"/>
      <c r="J12" s="162"/>
    </row>
    <row r="13" spans="1:10">
      <c r="A13" s="78" t="s">
        <v>27</v>
      </c>
      <c r="B13" s="253" t="s">
        <v>225</v>
      </c>
      <c r="C13" s="254">
        <v>3993154122.5700002</v>
      </c>
      <c r="D13" s="254">
        <v>478673843</v>
      </c>
      <c r="E13" s="254">
        <v>761896054</v>
      </c>
      <c r="F13" s="254">
        <v>3709931911.5700002</v>
      </c>
      <c r="G13" s="254">
        <v>1534730307.5699999</v>
      </c>
      <c r="H13" s="255">
        <v>2175201604</v>
      </c>
      <c r="I13" s="251"/>
      <c r="J13" s="162"/>
    </row>
    <row r="14" spans="1:10" ht="25.5">
      <c r="A14" s="256" t="s">
        <v>31</v>
      </c>
      <c r="B14" s="257" t="s">
        <v>32</v>
      </c>
      <c r="C14" s="258">
        <v>4904073447.6700001</v>
      </c>
      <c r="D14" s="258">
        <v>474961270</v>
      </c>
      <c r="E14" s="258">
        <v>752932158</v>
      </c>
      <c r="F14" s="258">
        <v>4626102559.6700001</v>
      </c>
      <c r="G14" s="258">
        <v>1521769115.6700001</v>
      </c>
      <c r="H14" s="259">
        <v>3104333444</v>
      </c>
      <c r="I14" s="251"/>
      <c r="J14" s="162"/>
    </row>
    <row r="15" spans="1:10">
      <c r="A15" s="127" t="s">
        <v>226</v>
      </c>
      <c r="B15" s="260" t="s">
        <v>227</v>
      </c>
      <c r="C15" s="261">
        <v>4904073447.6700001</v>
      </c>
      <c r="D15" s="261">
        <v>474961270</v>
      </c>
      <c r="E15" s="261">
        <v>752932158</v>
      </c>
      <c r="F15" s="261">
        <v>4626102559.6700001</v>
      </c>
      <c r="G15" s="261">
        <v>1521769115.6700001</v>
      </c>
      <c r="H15" s="262">
        <v>3104333444</v>
      </c>
      <c r="I15" s="251"/>
      <c r="J15" s="162"/>
    </row>
    <row r="16" spans="1:10">
      <c r="A16" s="256" t="s">
        <v>35</v>
      </c>
      <c r="B16" s="257" t="s">
        <v>36</v>
      </c>
      <c r="C16" s="258">
        <v>61717627.899999999</v>
      </c>
      <c r="D16" s="258">
        <v>3198101</v>
      </c>
      <c r="E16" s="258">
        <v>8963896</v>
      </c>
      <c r="F16" s="258">
        <v>55951832.899999999</v>
      </c>
      <c r="G16" s="258">
        <v>12961191.9</v>
      </c>
      <c r="H16" s="259">
        <v>42990641</v>
      </c>
      <c r="I16" s="251"/>
      <c r="J16" s="162"/>
    </row>
    <row r="17" spans="1:10">
      <c r="A17" s="127" t="s">
        <v>228</v>
      </c>
      <c r="B17" s="260" t="s">
        <v>229</v>
      </c>
      <c r="C17" s="261">
        <v>0</v>
      </c>
      <c r="D17" s="261">
        <v>0</v>
      </c>
      <c r="E17" s="261">
        <v>0</v>
      </c>
      <c r="F17" s="261">
        <v>0</v>
      </c>
      <c r="G17" s="261">
        <v>0</v>
      </c>
      <c r="H17" s="262">
        <v>0</v>
      </c>
      <c r="I17" s="251"/>
      <c r="J17" s="162"/>
    </row>
    <row r="18" spans="1:10">
      <c r="A18" s="127" t="s">
        <v>230</v>
      </c>
      <c r="B18" s="260" t="s">
        <v>231</v>
      </c>
      <c r="C18" s="261">
        <v>61717627.899999999</v>
      </c>
      <c r="D18" s="261">
        <v>3198101</v>
      </c>
      <c r="E18" s="261">
        <v>8963896</v>
      </c>
      <c r="F18" s="261">
        <v>55951832.899999999</v>
      </c>
      <c r="G18" s="261">
        <v>12961191.9</v>
      </c>
      <c r="H18" s="262">
        <v>42990641</v>
      </c>
      <c r="I18" s="251"/>
      <c r="J18" s="162"/>
    </row>
    <row r="19" spans="1:10">
      <c r="A19" s="127" t="s">
        <v>232</v>
      </c>
      <c r="B19" s="260" t="s">
        <v>233</v>
      </c>
      <c r="C19" s="261">
        <v>0</v>
      </c>
      <c r="D19" s="261">
        <v>0</v>
      </c>
      <c r="E19" s="261">
        <v>0</v>
      </c>
      <c r="F19" s="261">
        <v>0</v>
      </c>
      <c r="G19" s="261">
        <v>0</v>
      </c>
      <c r="H19" s="262">
        <v>0</v>
      </c>
      <c r="I19" s="251"/>
      <c r="J19" s="162"/>
    </row>
    <row r="20" spans="1:10" ht="25.5">
      <c r="A20" s="256" t="s">
        <v>39</v>
      </c>
      <c r="B20" s="257" t="s">
        <v>40</v>
      </c>
      <c r="C20" s="258">
        <v>-972636953</v>
      </c>
      <c r="D20" s="258">
        <v>514472</v>
      </c>
      <c r="E20" s="258">
        <v>0</v>
      </c>
      <c r="F20" s="258">
        <v>-972122481</v>
      </c>
      <c r="G20" s="258">
        <v>0</v>
      </c>
      <c r="H20" s="259">
        <v>-972122481</v>
      </c>
      <c r="I20" s="251"/>
      <c r="J20" s="162"/>
    </row>
    <row r="21" spans="1:10">
      <c r="A21" s="127" t="s">
        <v>234</v>
      </c>
      <c r="B21" s="260" t="s">
        <v>235</v>
      </c>
      <c r="C21" s="261">
        <v>-972636953</v>
      </c>
      <c r="D21" s="261">
        <v>514472</v>
      </c>
      <c r="E21" s="261">
        <v>0</v>
      </c>
      <c r="F21" s="261">
        <v>-972122481</v>
      </c>
      <c r="G21" s="261">
        <v>0</v>
      </c>
      <c r="H21" s="262">
        <v>-972122481</v>
      </c>
      <c r="I21" s="251"/>
      <c r="J21" s="162"/>
    </row>
    <row r="22" spans="1:10">
      <c r="A22" s="78" t="s">
        <v>236</v>
      </c>
      <c r="B22" s="253" t="s">
        <v>43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5">
        <v>0</v>
      </c>
      <c r="I22" s="251"/>
      <c r="J22" s="162"/>
    </row>
    <row r="23" spans="1:10">
      <c r="A23" s="256" t="s">
        <v>46</v>
      </c>
      <c r="B23" s="257" t="s">
        <v>47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9">
        <v>0</v>
      </c>
      <c r="I23" s="251"/>
      <c r="J23" s="162"/>
    </row>
    <row r="24" spans="1:10">
      <c r="A24" s="127" t="s">
        <v>239</v>
      </c>
      <c r="B24" s="260" t="s">
        <v>240</v>
      </c>
      <c r="C24" s="261">
        <v>0</v>
      </c>
      <c r="D24" s="261">
        <v>0</v>
      </c>
      <c r="E24" s="261">
        <v>0</v>
      </c>
      <c r="F24" s="261">
        <v>0</v>
      </c>
      <c r="G24" s="261">
        <v>0</v>
      </c>
      <c r="H24" s="262">
        <v>0</v>
      </c>
      <c r="I24" s="251"/>
      <c r="J24" s="162"/>
    </row>
    <row r="25" spans="1:10">
      <c r="A25" s="127" t="s">
        <v>241</v>
      </c>
      <c r="B25" s="260" t="s">
        <v>242</v>
      </c>
      <c r="C25" s="261">
        <v>0</v>
      </c>
      <c r="D25" s="261">
        <v>0</v>
      </c>
      <c r="E25" s="261">
        <v>0</v>
      </c>
      <c r="F25" s="261">
        <v>0</v>
      </c>
      <c r="G25" s="261">
        <v>0</v>
      </c>
      <c r="H25" s="262">
        <v>0</v>
      </c>
      <c r="I25" s="251"/>
      <c r="J25" s="162"/>
    </row>
    <row r="26" spans="1:10">
      <c r="A26" s="78" t="s">
        <v>72</v>
      </c>
      <c r="B26" s="253" t="s">
        <v>73</v>
      </c>
      <c r="C26" s="254">
        <v>7440122844.96</v>
      </c>
      <c r="D26" s="254">
        <v>0</v>
      </c>
      <c r="E26" s="254">
        <v>29011682.43</v>
      </c>
      <c r="F26" s="254">
        <v>7411111162.5299997</v>
      </c>
      <c r="G26" s="254">
        <v>0</v>
      </c>
      <c r="H26" s="255">
        <v>7411111162.5299997</v>
      </c>
      <c r="I26" s="251"/>
      <c r="J26" s="162"/>
    </row>
    <row r="27" spans="1:10">
      <c r="A27" s="256" t="s">
        <v>74</v>
      </c>
      <c r="B27" s="257" t="s">
        <v>75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9">
        <v>0</v>
      </c>
      <c r="I27" s="251"/>
      <c r="J27" s="162"/>
    </row>
    <row r="28" spans="1:10">
      <c r="A28" s="127" t="s">
        <v>243</v>
      </c>
      <c r="B28" s="260" t="s">
        <v>244</v>
      </c>
      <c r="C28" s="261">
        <v>0</v>
      </c>
      <c r="D28" s="261">
        <v>0</v>
      </c>
      <c r="E28" s="261">
        <v>0</v>
      </c>
      <c r="F28" s="261">
        <v>0</v>
      </c>
      <c r="G28" s="261">
        <v>0</v>
      </c>
      <c r="H28" s="262">
        <v>0</v>
      </c>
      <c r="I28" s="251"/>
      <c r="J28" s="162"/>
    </row>
    <row r="29" spans="1:10">
      <c r="A29" s="256" t="s">
        <v>76</v>
      </c>
      <c r="B29" s="257" t="s">
        <v>77</v>
      </c>
      <c r="C29" s="258">
        <v>11992966.310000001</v>
      </c>
      <c r="D29" s="258">
        <v>0</v>
      </c>
      <c r="E29" s="258">
        <v>0</v>
      </c>
      <c r="F29" s="258">
        <v>11992966.310000001</v>
      </c>
      <c r="G29" s="258">
        <v>0</v>
      </c>
      <c r="H29" s="259">
        <v>11992966.310000001</v>
      </c>
      <c r="I29" s="251"/>
      <c r="J29" s="162"/>
    </row>
    <row r="30" spans="1:10">
      <c r="A30" s="127" t="s">
        <v>245</v>
      </c>
      <c r="B30" s="260" t="s">
        <v>246</v>
      </c>
      <c r="C30" s="261">
        <v>0</v>
      </c>
      <c r="D30" s="261">
        <v>0</v>
      </c>
      <c r="E30" s="261">
        <v>0</v>
      </c>
      <c r="F30" s="261">
        <v>0</v>
      </c>
      <c r="G30" s="261">
        <v>0</v>
      </c>
      <c r="H30" s="262">
        <v>0</v>
      </c>
      <c r="I30" s="251"/>
      <c r="J30" s="162"/>
    </row>
    <row r="31" spans="1:10">
      <c r="A31" s="127" t="s">
        <v>249</v>
      </c>
      <c r="B31" s="260" t="s">
        <v>250</v>
      </c>
      <c r="C31" s="261">
        <v>11992966.310000001</v>
      </c>
      <c r="D31" s="261">
        <v>0</v>
      </c>
      <c r="E31" s="261">
        <v>0</v>
      </c>
      <c r="F31" s="261">
        <v>11992966.310000001</v>
      </c>
      <c r="G31" s="261">
        <v>0</v>
      </c>
      <c r="H31" s="262">
        <v>11992966.310000001</v>
      </c>
      <c r="I31" s="251"/>
      <c r="J31" s="162"/>
    </row>
    <row r="32" spans="1:10">
      <c r="A32" s="127" t="s">
        <v>253</v>
      </c>
      <c r="B32" s="260" t="s">
        <v>254</v>
      </c>
      <c r="C32" s="261">
        <v>0</v>
      </c>
      <c r="D32" s="261">
        <v>0</v>
      </c>
      <c r="E32" s="261">
        <v>0</v>
      </c>
      <c r="F32" s="261">
        <v>0</v>
      </c>
      <c r="G32" s="261">
        <v>0</v>
      </c>
      <c r="H32" s="262">
        <v>0</v>
      </c>
      <c r="I32" s="251"/>
      <c r="J32" s="162"/>
    </row>
    <row r="33" spans="1:10">
      <c r="A33" s="256" t="s">
        <v>79</v>
      </c>
      <c r="B33" s="257" t="s">
        <v>80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9">
        <v>0</v>
      </c>
      <c r="I33" s="251"/>
      <c r="J33" s="162"/>
    </row>
    <row r="34" spans="1:10">
      <c r="A34" s="127" t="s">
        <v>255</v>
      </c>
      <c r="B34" s="260" t="s">
        <v>246</v>
      </c>
      <c r="C34" s="261">
        <v>0</v>
      </c>
      <c r="D34" s="261">
        <v>0</v>
      </c>
      <c r="E34" s="261">
        <v>0</v>
      </c>
      <c r="F34" s="261">
        <v>0</v>
      </c>
      <c r="G34" s="261">
        <v>0</v>
      </c>
      <c r="H34" s="262">
        <v>0</v>
      </c>
      <c r="I34" s="251"/>
      <c r="J34" s="162"/>
    </row>
    <row r="35" spans="1:10">
      <c r="A35" s="127" t="s">
        <v>256</v>
      </c>
      <c r="B35" s="260" t="s">
        <v>250</v>
      </c>
      <c r="C35" s="261">
        <v>0</v>
      </c>
      <c r="D35" s="261">
        <v>0</v>
      </c>
      <c r="E35" s="261">
        <v>0</v>
      </c>
      <c r="F35" s="261">
        <v>0</v>
      </c>
      <c r="G35" s="261">
        <v>0</v>
      </c>
      <c r="H35" s="262">
        <v>0</v>
      </c>
      <c r="I35" s="251"/>
      <c r="J35" s="162"/>
    </row>
    <row r="36" spans="1:10">
      <c r="A36" s="256" t="s">
        <v>83</v>
      </c>
      <c r="B36" s="257" t="s">
        <v>84</v>
      </c>
      <c r="C36" s="258">
        <v>7347876584.9799995</v>
      </c>
      <c r="D36" s="258">
        <v>0</v>
      </c>
      <c r="E36" s="258">
        <v>0</v>
      </c>
      <c r="F36" s="258">
        <v>7347876584.9799995</v>
      </c>
      <c r="G36" s="258">
        <v>0</v>
      </c>
      <c r="H36" s="259">
        <v>7347876584.9799995</v>
      </c>
      <c r="I36" s="251"/>
      <c r="J36" s="162"/>
    </row>
    <row r="37" spans="1:10">
      <c r="A37" s="127" t="s">
        <v>257</v>
      </c>
      <c r="B37" s="260" t="s">
        <v>258</v>
      </c>
      <c r="C37" s="261">
        <v>6812876584.9799995</v>
      </c>
      <c r="D37" s="261">
        <v>0</v>
      </c>
      <c r="E37" s="261">
        <v>0</v>
      </c>
      <c r="F37" s="261">
        <v>6812876584.9799995</v>
      </c>
      <c r="G37" s="261">
        <v>0</v>
      </c>
      <c r="H37" s="262">
        <v>6812876584.9799995</v>
      </c>
      <c r="I37" s="251"/>
      <c r="J37" s="162"/>
    </row>
    <row r="38" spans="1:10">
      <c r="A38" s="127" t="s">
        <v>259</v>
      </c>
      <c r="B38" s="260" t="s">
        <v>260</v>
      </c>
      <c r="C38" s="261">
        <v>465000000</v>
      </c>
      <c r="D38" s="261">
        <v>0</v>
      </c>
      <c r="E38" s="261">
        <v>0</v>
      </c>
      <c r="F38" s="261">
        <v>465000000</v>
      </c>
      <c r="G38" s="261">
        <v>0</v>
      </c>
      <c r="H38" s="262">
        <v>465000000</v>
      </c>
      <c r="I38" s="251"/>
      <c r="J38" s="162"/>
    </row>
    <row r="39" spans="1:10">
      <c r="A39" s="127" t="s">
        <v>261</v>
      </c>
      <c r="B39" s="260" t="s">
        <v>262</v>
      </c>
      <c r="C39" s="261">
        <v>70000000</v>
      </c>
      <c r="D39" s="261">
        <v>0</v>
      </c>
      <c r="E39" s="261">
        <v>0</v>
      </c>
      <c r="F39" s="261">
        <v>70000000</v>
      </c>
      <c r="G39" s="261">
        <v>0</v>
      </c>
      <c r="H39" s="262">
        <v>70000000</v>
      </c>
      <c r="I39" s="251"/>
      <c r="J39" s="162"/>
    </row>
    <row r="40" spans="1:10">
      <c r="A40" s="256" t="s">
        <v>87</v>
      </c>
      <c r="B40" s="257" t="s">
        <v>88</v>
      </c>
      <c r="C40" s="258">
        <v>585538915.59000003</v>
      </c>
      <c r="D40" s="258">
        <v>0</v>
      </c>
      <c r="E40" s="258">
        <v>0</v>
      </c>
      <c r="F40" s="258">
        <v>585538915.59000003</v>
      </c>
      <c r="G40" s="258">
        <v>0</v>
      </c>
      <c r="H40" s="259">
        <v>585538915.59000003</v>
      </c>
      <c r="I40" s="251"/>
      <c r="J40" s="162"/>
    </row>
    <row r="41" spans="1:10">
      <c r="A41" s="127" t="s">
        <v>263</v>
      </c>
      <c r="B41" s="260" t="s">
        <v>247</v>
      </c>
      <c r="C41" s="261">
        <v>419948965.13999999</v>
      </c>
      <c r="D41" s="261">
        <v>0</v>
      </c>
      <c r="E41" s="261">
        <v>0</v>
      </c>
      <c r="F41" s="261">
        <v>419948965.13999999</v>
      </c>
      <c r="G41" s="261">
        <v>0</v>
      </c>
      <c r="H41" s="262">
        <v>419948965.13999999</v>
      </c>
      <c r="I41" s="251"/>
      <c r="J41" s="162"/>
    </row>
    <row r="42" spans="1:10">
      <c r="A42" s="127" t="s">
        <v>264</v>
      </c>
      <c r="B42" s="260" t="s">
        <v>248</v>
      </c>
      <c r="C42" s="261">
        <v>165589950.44999999</v>
      </c>
      <c r="D42" s="261">
        <v>0</v>
      </c>
      <c r="E42" s="261">
        <v>0</v>
      </c>
      <c r="F42" s="261">
        <v>165589950.44999999</v>
      </c>
      <c r="G42" s="261">
        <v>0</v>
      </c>
      <c r="H42" s="262">
        <v>165589950.44999999</v>
      </c>
      <c r="I42" s="251"/>
      <c r="J42" s="162"/>
    </row>
    <row r="43" spans="1:10">
      <c r="A43" s="256" t="s">
        <v>91</v>
      </c>
      <c r="B43" s="257" t="s">
        <v>92</v>
      </c>
      <c r="C43" s="258">
        <v>1549676079.6500001</v>
      </c>
      <c r="D43" s="258">
        <v>0</v>
      </c>
      <c r="E43" s="258">
        <v>0</v>
      </c>
      <c r="F43" s="258">
        <v>1549676079.6500001</v>
      </c>
      <c r="G43" s="258">
        <v>0</v>
      </c>
      <c r="H43" s="259">
        <v>1549676079.6500001</v>
      </c>
      <c r="I43" s="251"/>
      <c r="J43" s="162"/>
    </row>
    <row r="44" spans="1:10">
      <c r="A44" s="127" t="s">
        <v>265</v>
      </c>
      <c r="B44" s="260" t="s">
        <v>251</v>
      </c>
      <c r="C44" s="261">
        <v>307374259.88</v>
      </c>
      <c r="D44" s="261">
        <v>0</v>
      </c>
      <c r="E44" s="261">
        <v>0</v>
      </c>
      <c r="F44" s="261">
        <v>307374259.88</v>
      </c>
      <c r="G44" s="261">
        <v>0</v>
      </c>
      <c r="H44" s="262">
        <v>307374259.88</v>
      </c>
      <c r="I44" s="251"/>
      <c r="J44" s="162"/>
    </row>
    <row r="45" spans="1:10">
      <c r="A45" s="127" t="s">
        <v>266</v>
      </c>
      <c r="B45" s="260" t="s">
        <v>252</v>
      </c>
      <c r="C45" s="261">
        <v>1242301819.77</v>
      </c>
      <c r="D45" s="261">
        <v>0</v>
      </c>
      <c r="E45" s="261">
        <v>0</v>
      </c>
      <c r="F45" s="261">
        <v>1242301819.77</v>
      </c>
      <c r="G45" s="261">
        <v>0</v>
      </c>
      <c r="H45" s="262">
        <v>1242301819.77</v>
      </c>
      <c r="I45" s="251"/>
      <c r="J45" s="162"/>
    </row>
    <row r="46" spans="1:10">
      <c r="A46" s="256" t="s">
        <v>94</v>
      </c>
      <c r="B46" s="257" t="s">
        <v>95</v>
      </c>
      <c r="C46" s="258">
        <v>242083976</v>
      </c>
      <c r="D46" s="258">
        <v>0</v>
      </c>
      <c r="E46" s="258">
        <v>0</v>
      </c>
      <c r="F46" s="258">
        <v>242083976</v>
      </c>
      <c r="G46" s="258">
        <v>0</v>
      </c>
      <c r="H46" s="259">
        <v>242083976</v>
      </c>
      <c r="I46" s="251"/>
      <c r="J46" s="162"/>
    </row>
    <row r="47" spans="1:10">
      <c r="A47" s="127" t="s">
        <v>267</v>
      </c>
      <c r="B47" s="260" t="s">
        <v>268</v>
      </c>
      <c r="C47" s="261">
        <v>242083976</v>
      </c>
      <c r="D47" s="261">
        <v>0</v>
      </c>
      <c r="E47" s="261">
        <v>0</v>
      </c>
      <c r="F47" s="261">
        <v>242083976</v>
      </c>
      <c r="G47" s="261">
        <v>0</v>
      </c>
      <c r="H47" s="262">
        <v>242083976</v>
      </c>
      <c r="I47" s="251"/>
      <c r="J47" s="162"/>
    </row>
    <row r="48" spans="1:10" ht="25.5">
      <c r="A48" s="256" t="s">
        <v>98</v>
      </c>
      <c r="B48" s="257" t="s">
        <v>99</v>
      </c>
      <c r="C48" s="258">
        <v>-1943288210.5699999</v>
      </c>
      <c r="D48" s="258">
        <v>0</v>
      </c>
      <c r="E48" s="258">
        <v>29011682.43</v>
      </c>
      <c r="F48" s="258">
        <v>-1972299893</v>
      </c>
      <c r="G48" s="258">
        <v>0</v>
      </c>
      <c r="H48" s="259">
        <v>-1972299893</v>
      </c>
      <c r="I48" s="251"/>
      <c r="J48" s="162"/>
    </row>
    <row r="49" spans="1:13">
      <c r="A49" s="127" t="s">
        <v>269</v>
      </c>
      <c r="B49" s="260" t="s">
        <v>244</v>
      </c>
      <c r="C49" s="261">
        <v>-439595807.45999998</v>
      </c>
      <c r="D49" s="261">
        <v>0</v>
      </c>
      <c r="E49" s="261">
        <v>7718749.4800000004</v>
      </c>
      <c r="F49" s="261">
        <v>-447314556.94</v>
      </c>
      <c r="G49" s="261">
        <v>0</v>
      </c>
      <c r="H49" s="262">
        <v>-447314556.94</v>
      </c>
      <c r="I49" s="251"/>
      <c r="J49" s="162"/>
    </row>
    <row r="50" spans="1:13">
      <c r="A50" s="127" t="s">
        <v>270</v>
      </c>
      <c r="B50" s="260" t="s">
        <v>246</v>
      </c>
      <c r="C50" s="261">
        <v>-237600770.5</v>
      </c>
      <c r="D50" s="261">
        <v>0</v>
      </c>
      <c r="E50" s="261">
        <v>3871407.5</v>
      </c>
      <c r="F50" s="261">
        <v>-241472178</v>
      </c>
      <c r="G50" s="261">
        <v>0</v>
      </c>
      <c r="H50" s="262">
        <v>-241472178</v>
      </c>
      <c r="I50" s="251"/>
      <c r="J50" s="162"/>
    </row>
    <row r="51" spans="1:13">
      <c r="A51" s="127" t="s">
        <v>271</v>
      </c>
      <c r="B51" s="260" t="s">
        <v>250</v>
      </c>
      <c r="C51" s="261">
        <v>-1080493924.8499999</v>
      </c>
      <c r="D51" s="261">
        <v>0</v>
      </c>
      <c r="E51" s="261">
        <v>15404159.01</v>
      </c>
      <c r="F51" s="261">
        <v>-1095898083.8599999</v>
      </c>
      <c r="G51" s="261">
        <v>0</v>
      </c>
      <c r="H51" s="262">
        <v>-1095898083.8599999</v>
      </c>
      <c r="I51" s="251"/>
      <c r="J51" s="263"/>
      <c r="K51" s="162"/>
      <c r="L51" s="162"/>
      <c r="M51" s="252">
        <f>+LEN(A51)</f>
        <v>9</v>
      </c>
    </row>
    <row r="52" spans="1:13">
      <c r="A52" s="127" t="s">
        <v>272</v>
      </c>
      <c r="B52" s="260" t="s">
        <v>273</v>
      </c>
      <c r="C52" s="261">
        <v>-185597707.75999999</v>
      </c>
      <c r="D52" s="261">
        <v>0</v>
      </c>
      <c r="E52" s="261">
        <v>2017366.44</v>
      </c>
      <c r="F52" s="261">
        <v>-187615074.19999999</v>
      </c>
      <c r="G52" s="261">
        <v>0</v>
      </c>
      <c r="H52" s="262">
        <v>-187615074.19999999</v>
      </c>
      <c r="I52" s="251"/>
      <c r="J52" s="264"/>
    </row>
    <row r="53" spans="1:13">
      <c r="A53" s="127" t="s">
        <v>274</v>
      </c>
      <c r="B53" s="260" t="s">
        <v>275</v>
      </c>
      <c r="C53" s="261">
        <v>0</v>
      </c>
      <c r="D53" s="261">
        <v>0</v>
      </c>
      <c r="E53" s="261">
        <v>0</v>
      </c>
      <c r="F53" s="261">
        <v>0</v>
      </c>
      <c r="G53" s="261">
        <v>0</v>
      </c>
      <c r="H53" s="262">
        <v>0</v>
      </c>
      <c r="I53" s="251"/>
      <c r="J53" s="264"/>
    </row>
    <row r="54" spans="1:13" ht="25.5">
      <c r="A54" s="256" t="s">
        <v>100</v>
      </c>
      <c r="B54" s="257" t="s">
        <v>101</v>
      </c>
      <c r="C54" s="258">
        <v>-353757467</v>
      </c>
      <c r="D54" s="258">
        <v>0</v>
      </c>
      <c r="E54" s="258">
        <v>0</v>
      </c>
      <c r="F54" s="258">
        <v>-353757467</v>
      </c>
      <c r="G54" s="258">
        <v>0</v>
      </c>
      <c r="H54" s="259">
        <v>-353757467</v>
      </c>
      <c r="I54" s="251"/>
      <c r="J54" s="264"/>
    </row>
    <row r="55" spans="1:13">
      <c r="A55" s="127" t="s">
        <v>276</v>
      </c>
      <c r="B55" s="260" t="s">
        <v>244</v>
      </c>
      <c r="C55" s="261">
        <v>-353757467</v>
      </c>
      <c r="D55" s="261">
        <v>0</v>
      </c>
      <c r="E55" s="261">
        <v>0</v>
      </c>
      <c r="F55" s="261">
        <v>-353757467</v>
      </c>
      <c r="G55" s="261">
        <v>0</v>
      </c>
      <c r="H55" s="262">
        <v>-353757467</v>
      </c>
      <c r="I55" s="251"/>
      <c r="J55" s="265"/>
    </row>
    <row r="56" spans="1:13">
      <c r="A56" s="78" t="s">
        <v>50</v>
      </c>
      <c r="B56" s="253" t="s">
        <v>51</v>
      </c>
      <c r="C56" s="254">
        <v>14638232541.23</v>
      </c>
      <c r="D56" s="254">
        <v>56574924</v>
      </c>
      <c r="E56" s="254">
        <v>2287798893.1999998</v>
      </c>
      <c r="F56" s="254">
        <v>12407008572.030001</v>
      </c>
      <c r="G56" s="254">
        <v>12407008572.030001</v>
      </c>
      <c r="H56" s="255">
        <v>0</v>
      </c>
      <c r="I56" s="251"/>
      <c r="J56" s="162"/>
    </row>
    <row r="57" spans="1:13">
      <c r="A57" s="256" t="s">
        <v>54</v>
      </c>
      <c r="B57" s="257" t="s">
        <v>55</v>
      </c>
      <c r="C57" s="258">
        <v>526181666.18000001</v>
      </c>
      <c r="D57" s="258">
        <v>0</v>
      </c>
      <c r="E57" s="258">
        <v>76393028.870000005</v>
      </c>
      <c r="F57" s="258">
        <v>449788637.31</v>
      </c>
      <c r="G57" s="258">
        <v>449788637.31</v>
      </c>
      <c r="H57" s="259">
        <v>0</v>
      </c>
      <c r="I57" s="251"/>
      <c r="J57" s="162"/>
    </row>
    <row r="58" spans="1:13">
      <c r="A58" s="127" t="s">
        <v>277</v>
      </c>
      <c r="B58" s="260" t="s">
        <v>278</v>
      </c>
      <c r="C58" s="261">
        <v>93826200</v>
      </c>
      <c r="D58" s="261">
        <v>0</v>
      </c>
      <c r="E58" s="261">
        <v>15825281</v>
      </c>
      <c r="F58" s="261">
        <v>78000919</v>
      </c>
      <c r="G58" s="261">
        <v>78000919</v>
      </c>
      <c r="H58" s="262">
        <v>0</v>
      </c>
      <c r="I58" s="251"/>
      <c r="J58" s="162"/>
    </row>
    <row r="59" spans="1:13">
      <c r="A59" s="127" t="s">
        <v>279</v>
      </c>
      <c r="B59" s="260" t="s">
        <v>280</v>
      </c>
      <c r="C59" s="261">
        <v>178068992.28999999</v>
      </c>
      <c r="D59" s="261">
        <v>0</v>
      </c>
      <c r="E59" s="261">
        <v>22269025.73</v>
      </c>
      <c r="F59" s="261">
        <v>155799966.56</v>
      </c>
      <c r="G59" s="261">
        <v>155799966.56</v>
      </c>
      <c r="H59" s="262">
        <v>0</v>
      </c>
      <c r="I59" s="251"/>
      <c r="J59" s="162"/>
    </row>
    <row r="60" spans="1:13">
      <c r="A60" s="127" t="s">
        <v>281</v>
      </c>
      <c r="B60" s="260" t="s">
        <v>282</v>
      </c>
      <c r="C60" s="261">
        <v>254286473.88999999</v>
      </c>
      <c r="D60" s="261">
        <v>0</v>
      </c>
      <c r="E60" s="261">
        <v>38298722.140000001</v>
      </c>
      <c r="F60" s="261">
        <v>215987751.75</v>
      </c>
      <c r="G60" s="261">
        <v>215987751.75</v>
      </c>
      <c r="H60" s="262">
        <v>0</v>
      </c>
      <c r="I60" s="251"/>
      <c r="J60" s="162"/>
    </row>
    <row r="61" spans="1:13">
      <c r="A61" s="256" t="s">
        <v>56</v>
      </c>
      <c r="B61" s="257" t="s">
        <v>57</v>
      </c>
      <c r="C61" s="258">
        <v>2971926</v>
      </c>
      <c r="D61" s="258">
        <v>0</v>
      </c>
      <c r="E61" s="258">
        <v>2971926</v>
      </c>
      <c r="F61" s="258">
        <v>0</v>
      </c>
      <c r="G61" s="258">
        <v>0</v>
      </c>
      <c r="H61" s="259">
        <v>0</v>
      </c>
      <c r="I61" s="251"/>
      <c r="J61" s="162"/>
    </row>
    <row r="62" spans="1:13">
      <c r="A62" s="127" t="s">
        <v>283</v>
      </c>
      <c r="B62" s="260" t="s">
        <v>284</v>
      </c>
      <c r="C62" s="261">
        <v>2971926</v>
      </c>
      <c r="D62" s="261">
        <v>0</v>
      </c>
      <c r="E62" s="261">
        <v>2971926</v>
      </c>
      <c r="F62" s="261">
        <v>0</v>
      </c>
      <c r="G62" s="261">
        <v>0</v>
      </c>
      <c r="H62" s="262">
        <v>0</v>
      </c>
      <c r="I62" s="251"/>
      <c r="J62" s="162"/>
    </row>
    <row r="63" spans="1:13">
      <c r="A63" s="127" t="s">
        <v>285</v>
      </c>
      <c r="B63" s="260" t="s">
        <v>286</v>
      </c>
      <c r="C63" s="261">
        <v>0</v>
      </c>
      <c r="D63" s="261">
        <v>0</v>
      </c>
      <c r="E63" s="261">
        <v>0</v>
      </c>
      <c r="F63" s="261">
        <v>0</v>
      </c>
      <c r="G63" s="261">
        <v>0</v>
      </c>
      <c r="H63" s="262">
        <v>0</v>
      </c>
      <c r="I63" s="251"/>
      <c r="J63" s="162"/>
    </row>
    <row r="64" spans="1:13">
      <c r="A64" s="256" t="s">
        <v>58</v>
      </c>
      <c r="B64" s="257" t="s">
        <v>59</v>
      </c>
      <c r="C64" s="258">
        <v>13713105548.059999</v>
      </c>
      <c r="D64" s="258">
        <v>32004875</v>
      </c>
      <c r="E64" s="258">
        <v>2182786254.3299999</v>
      </c>
      <c r="F64" s="258">
        <v>11562324168.73</v>
      </c>
      <c r="G64" s="258">
        <v>11562324168.73</v>
      </c>
      <c r="H64" s="259">
        <v>0</v>
      </c>
      <c r="I64" s="251"/>
      <c r="J64" s="162"/>
    </row>
    <row r="65" spans="1:10">
      <c r="A65" s="127" t="s">
        <v>287</v>
      </c>
      <c r="B65" s="260" t="s">
        <v>288</v>
      </c>
      <c r="C65" s="261">
        <v>13713105548.059999</v>
      </c>
      <c r="D65" s="261">
        <v>32004875</v>
      </c>
      <c r="E65" s="261">
        <v>2182786254.3299999</v>
      </c>
      <c r="F65" s="261">
        <v>11562324168.73</v>
      </c>
      <c r="G65" s="261">
        <v>11562324168.73</v>
      </c>
      <c r="H65" s="262">
        <v>0</v>
      </c>
      <c r="I65" s="251"/>
      <c r="J65" s="162"/>
    </row>
    <row r="66" spans="1:10">
      <c r="A66" s="256" t="s">
        <v>289</v>
      </c>
      <c r="B66" s="257" t="s">
        <v>290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259">
        <v>0</v>
      </c>
      <c r="I66" s="251"/>
      <c r="J66" s="162"/>
    </row>
    <row r="67" spans="1:10">
      <c r="A67" s="127" t="s">
        <v>291</v>
      </c>
      <c r="B67" s="260" t="s">
        <v>292</v>
      </c>
      <c r="C67" s="261">
        <v>0</v>
      </c>
      <c r="D67" s="261">
        <v>0</v>
      </c>
      <c r="E67" s="261">
        <v>0</v>
      </c>
      <c r="F67" s="261">
        <v>0</v>
      </c>
      <c r="G67" s="261">
        <v>0</v>
      </c>
      <c r="H67" s="262">
        <v>0</v>
      </c>
      <c r="I67" s="251"/>
      <c r="J67" s="162"/>
    </row>
    <row r="68" spans="1:10">
      <c r="A68" s="256" t="s">
        <v>60</v>
      </c>
      <c r="B68" s="257" t="s">
        <v>61</v>
      </c>
      <c r="C68" s="258">
        <v>429213051.63999999</v>
      </c>
      <c r="D68" s="258">
        <v>0</v>
      </c>
      <c r="E68" s="258">
        <v>24570049</v>
      </c>
      <c r="F68" s="258">
        <v>404643002.63999999</v>
      </c>
      <c r="G68" s="258">
        <v>404643002.63999999</v>
      </c>
      <c r="H68" s="259">
        <v>0</v>
      </c>
      <c r="I68" s="251"/>
      <c r="J68" s="162"/>
    </row>
    <row r="69" spans="1:10">
      <c r="A69" s="127" t="s">
        <v>293</v>
      </c>
      <c r="B69" s="260" t="s">
        <v>294</v>
      </c>
      <c r="C69" s="261">
        <v>429213051.63999999</v>
      </c>
      <c r="D69" s="261">
        <v>0</v>
      </c>
      <c r="E69" s="261">
        <v>24570049</v>
      </c>
      <c r="F69" s="261">
        <v>404643002.63999999</v>
      </c>
      <c r="G69" s="261">
        <v>404643002.63999999</v>
      </c>
      <c r="H69" s="262">
        <v>0</v>
      </c>
      <c r="I69" s="251"/>
      <c r="J69" s="162"/>
    </row>
    <row r="70" spans="1:10">
      <c r="A70" s="127" t="s">
        <v>295</v>
      </c>
      <c r="B70" s="260" t="s">
        <v>296</v>
      </c>
      <c r="C70" s="261">
        <v>0</v>
      </c>
      <c r="D70" s="261">
        <v>0</v>
      </c>
      <c r="E70" s="261">
        <v>0</v>
      </c>
      <c r="F70" s="261">
        <v>0</v>
      </c>
      <c r="G70" s="261">
        <v>0</v>
      </c>
      <c r="H70" s="262">
        <v>0</v>
      </c>
      <c r="I70" s="251"/>
      <c r="J70" s="162"/>
    </row>
    <row r="71" spans="1:10" ht="25.5">
      <c r="A71" s="256" t="s">
        <v>64</v>
      </c>
      <c r="B71" s="257" t="s">
        <v>65</v>
      </c>
      <c r="C71" s="258">
        <v>-33239650.649999999</v>
      </c>
      <c r="D71" s="258">
        <v>24570049</v>
      </c>
      <c r="E71" s="258">
        <v>1077635</v>
      </c>
      <c r="F71" s="258">
        <v>-9747236.6500000004</v>
      </c>
      <c r="G71" s="258">
        <v>-9747236.6500000004</v>
      </c>
      <c r="H71" s="259">
        <v>0</v>
      </c>
      <c r="I71" s="251"/>
      <c r="J71" s="162"/>
    </row>
    <row r="72" spans="1:10">
      <c r="A72" s="127" t="s">
        <v>297</v>
      </c>
      <c r="B72" s="260" t="s">
        <v>294</v>
      </c>
      <c r="C72" s="261">
        <v>-33239650.649999999</v>
      </c>
      <c r="D72" s="261">
        <v>24570049</v>
      </c>
      <c r="E72" s="261">
        <v>1077635</v>
      </c>
      <c r="F72" s="261">
        <v>-9747236.6500000004</v>
      </c>
      <c r="G72" s="261">
        <v>-9747236.6500000004</v>
      </c>
      <c r="H72" s="262">
        <v>0</v>
      </c>
      <c r="I72" s="251"/>
      <c r="J72" s="162"/>
    </row>
    <row r="73" spans="1:10">
      <c r="A73" s="127" t="s">
        <v>298</v>
      </c>
      <c r="B73" s="260" t="s">
        <v>296</v>
      </c>
      <c r="C73" s="261">
        <v>0</v>
      </c>
      <c r="D73" s="261">
        <v>0</v>
      </c>
      <c r="E73" s="261">
        <v>0</v>
      </c>
      <c r="F73" s="261">
        <v>0</v>
      </c>
      <c r="G73" s="261">
        <v>0</v>
      </c>
      <c r="H73" s="262">
        <v>0</v>
      </c>
      <c r="I73" s="251"/>
      <c r="J73" s="162"/>
    </row>
    <row r="74" spans="1:10">
      <c r="A74" s="140" t="s">
        <v>299</v>
      </c>
      <c r="B74" s="266" t="s">
        <v>12</v>
      </c>
      <c r="C74" s="267">
        <v>13650109115.84</v>
      </c>
      <c r="D74" s="267">
        <v>4923044671.8299999</v>
      </c>
      <c r="E74" s="267">
        <v>4470405791.1700001</v>
      </c>
      <c r="F74" s="267">
        <v>13197470235.18</v>
      </c>
      <c r="G74" s="267">
        <v>10138000509.120001</v>
      </c>
      <c r="H74" s="268">
        <v>3059469726.0599999</v>
      </c>
      <c r="I74" s="251"/>
      <c r="J74" s="162"/>
    </row>
    <row r="75" spans="1:10">
      <c r="A75" s="78" t="s">
        <v>17</v>
      </c>
      <c r="B75" s="253" t="s">
        <v>18</v>
      </c>
      <c r="C75" s="254">
        <v>3163524106.4299998</v>
      </c>
      <c r="D75" s="254">
        <v>4308762343.8299999</v>
      </c>
      <c r="E75" s="254">
        <v>1488903049.3299999</v>
      </c>
      <c r="F75" s="254">
        <v>343664811.93000001</v>
      </c>
      <c r="G75" s="254">
        <v>130044038.87</v>
      </c>
      <c r="H75" s="255">
        <v>213620773.06</v>
      </c>
      <c r="I75" s="251"/>
      <c r="J75" s="162"/>
    </row>
    <row r="76" spans="1:10">
      <c r="A76" s="256" t="s">
        <v>21</v>
      </c>
      <c r="B76" s="257" t="s">
        <v>22</v>
      </c>
      <c r="C76" s="258">
        <v>0</v>
      </c>
      <c r="D76" s="258">
        <v>670891583.80999994</v>
      </c>
      <c r="E76" s="258">
        <v>670891583.80999994</v>
      </c>
      <c r="F76" s="258">
        <v>0</v>
      </c>
      <c r="G76" s="258">
        <v>0</v>
      </c>
      <c r="H76" s="259">
        <v>0</v>
      </c>
      <c r="I76" s="251"/>
      <c r="J76" s="162"/>
    </row>
    <row r="77" spans="1:10">
      <c r="A77" s="127" t="s">
        <v>300</v>
      </c>
      <c r="B77" s="260" t="s">
        <v>282</v>
      </c>
      <c r="C77" s="261">
        <v>0</v>
      </c>
      <c r="D77" s="261">
        <v>875837.55</v>
      </c>
      <c r="E77" s="261">
        <v>875837.55</v>
      </c>
      <c r="F77" s="261">
        <v>0</v>
      </c>
      <c r="G77" s="261">
        <v>0</v>
      </c>
      <c r="H77" s="262">
        <v>0</v>
      </c>
      <c r="I77" s="251"/>
      <c r="J77" s="162"/>
    </row>
    <row r="78" spans="1:10">
      <c r="A78" s="127" t="s">
        <v>301</v>
      </c>
      <c r="B78" s="260" t="s">
        <v>302</v>
      </c>
      <c r="C78" s="261">
        <v>0</v>
      </c>
      <c r="D78" s="261">
        <v>670015746.25999999</v>
      </c>
      <c r="E78" s="261">
        <v>670015746.25999999</v>
      </c>
      <c r="F78" s="261">
        <v>0</v>
      </c>
      <c r="G78" s="261">
        <v>0</v>
      </c>
      <c r="H78" s="262">
        <v>0</v>
      </c>
      <c r="I78" s="251"/>
      <c r="J78" s="162"/>
    </row>
    <row r="79" spans="1:10">
      <c r="A79" s="256" t="s">
        <v>25</v>
      </c>
      <c r="B79" s="257" t="s">
        <v>26</v>
      </c>
      <c r="C79" s="258">
        <v>2221138034</v>
      </c>
      <c r="D79" s="258">
        <v>2738520308.5</v>
      </c>
      <c r="E79" s="258">
        <v>562474308</v>
      </c>
      <c r="F79" s="258">
        <v>45092033.5</v>
      </c>
      <c r="G79" s="258">
        <v>38201315.5</v>
      </c>
      <c r="H79" s="259">
        <v>6890718</v>
      </c>
      <c r="I79" s="251"/>
      <c r="J79" s="162"/>
    </row>
    <row r="80" spans="1:10">
      <c r="A80" s="127" t="s">
        <v>303</v>
      </c>
      <c r="B80" s="260" t="s">
        <v>304</v>
      </c>
      <c r="C80" s="261">
        <v>0</v>
      </c>
      <c r="D80" s="261">
        <v>0</v>
      </c>
      <c r="E80" s="261">
        <v>0</v>
      </c>
      <c r="F80" s="261">
        <v>0</v>
      </c>
      <c r="G80" s="261">
        <v>0</v>
      </c>
      <c r="H80" s="262">
        <v>0</v>
      </c>
      <c r="I80" s="251"/>
      <c r="J80" s="162"/>
    </row>
    <row r="81" spans="1:10">
      <c r="A81" s="127" t="s">
        <v>305</v>
      </c>
      <c r="B81" s="260" t="s">
        <v>306</v>
      </c>
      <c r="C81" s="261">
        <v>2221138034</v>
      </c>
      <c r="D81" s="261">
        <v>2738520308.5</v>
      </c>
      <c r="E81" s="261">
        <v>562474308</v>
      </c>
      <c r="F81" s="261">
        <v>45092033.5</v>
      </c>
      <c r="G81" s="261">
        <v>38201315.5</v>
      </c>
      <c r="H81" s="262">
        <v>6890718</v>
      </c>
      <c r="I81" s="251"/>
      <c r="J81" s="162"/>
    </row>
    <row r="82" spans="1:10">
      <c r="A82" s="127" t="s">
        <v>307</v>
      </c>
      <c r="B82" s="260" t="s">
        <v>308</v>
      </c>
      <c r="C82" s="261">
        <v>0</v>
      </c>
      <c r="D82" s="261">
        <v>0</v>
      </c>
      <c r="E82" s="261">
        <v>0</v>
      </c>
      <c r="F82" s="261">
        <v>0</v>
      </c>
      <c r="G82" s="261">
        <v>0</v>
      </c>
      <c r="H82" s="262">
        <v>0</v>
      </c>
      <c r="I82" s="251"/>
      <c r="J82" s="162"/>
    </row>
    <row r="83" spans="1:10">
      <c r="A83" s="127" t="s">
        <v>309</v>
      </c>
      <c r="B83" s="260" t="s">
        <v>310</v>
      </c>
      <c r="C83" s="261">
        <v>0</v>
      </c>
      <c r="D83" s="261">
        <v>0</v>
      </c>
      <c r="E83" s="261">
        <v>0</v>
      </c>
      <c r="F83" s="261">
        <v>0</v>
      </c>
      <c r="G83" s="261">
        <v>0</v>
      </c>
      <c r="H83" s="262">
        <v>0</v>
      </c>
      <c r="I83" s="251"/>
      <c r="J83" s="162"/>
    </row>
    <row r="84" spans="1:10">
      <c r="A84" s="256" t="s">
        <v>29</v>
      </c>
      <c r="B84" s="257" t="s">
        <v>30</v>
      </c>
      <c r="C84" s="258">
        <v>5365874</v>
      </c>
      <c r="D84" s="258">
        <v>133673430</v>
      </c>
      <c r="E84" s="258">
        <v>133673430</v>
      </c>
      <c r="F84" s="258">
        <v>5365874</v>
      </c>
      <c r="G84" s="258">
        <v>5365874</v>
      </c>
      <c r="H84" s="259">
        <v>0</v>
      </c>
      <c r="I84" s="251"/>
      <c r="J84" s="162"/>
    </row>
    <row r="85" spans="1:10">
      <c r="A85" s="127" t="s">
        <v>311</v>
      </c>
      <c r="B85" s="260" t="s">
        <v>312</v>
      </c>
      <c r="C85" s="261">
        <v>0</v>
      </c>
      <c r="D85" s="261">
        <v>38711400</v>
      </c>
      <c r="E85" s="261">
        <v>38711400</v>
      </c>
      <c r="F85" s="261">
        <v>0</v>
      </c>
      <c r="G85" s="261">
        <v>0</v>
      </c>
      <c r="H85" s="262">
        <v>0</v>
      </c>
      <c r="I85" s="251"/>
      <c r="J85" s="162"/>
    </row>
    <row r="86" spans="1:10">
      <c r="A86" s="127" t="s">
        <v>313</v>
      </c>
      <c r="B86" s="260" t="s">
        <v>314</v>
      </c>
      <c r="C86" s="261">
        <v>0</v>
      </c>
      <c r="D86" s="261">
        <v>21052100</v>
      </c>
      <c r="E86" s="261">
        <v>21052100</v>
      </c>
      <c r="F86" s="261">
        <v>0</v>
      </c>
      <c r="G86" s="261">
        <v>0</v>
      </c>
      <c r="H86" s="262">
        <v>0</v>
      </c>
      <c r="I86" s="251"/>
      <c r="J86" s="162"/>
    </row>
    <row r="87" spans="1:10">
      <c r="A87" s="127" t="s">
        <v>315</v>
      </c>
      <c r="B87" s="260" t="s">
        <v>316</v>
      </c>
      <c r="C87" s="261">
        <v>0</v>
      </c>
      <c r="D87" s="261">
        <v>5411523</v>
      </c>
      <c r="E87" s="261">
        <v>5411523</v>
      </c>
      <c r="F87" s="261">
        <v>0</v>
      </c>
      <c r="G87" s="261">
        <v>0</v>
      </c>
      <c r="H87" s="262">
        <v>0</v>
      </c>
      <c r="I87" s="251"/>
      <c r="J87" s="162"/>
    </row>
    <row r="88" spans="1:10">
      <c r="A88" s="127" t="s">
        <v>317</v>
      </c>
      <c r="B88" s="260" t="s">
        <v>318</v>
      </c>
      <c r="C88" s="261">
        <v>0</v>
      </c>
      <c r="D88" s="261">
        <v>27592087</v>
      </c>
      <c r="E88" s="261">
        <v>27592087</v>
      </c>
      <c r="F88" s="261">
        <v>0</v>
      </c>
      <c r="G88" s="261">
        <v>0</v>
      </c>
      <c r="H88" s="262">
        <v>0</v>
      </c>
      <c r="I88" s="251"/>
      <c r="J88" s="162"/>
    </row>
    <row r="89" spans="1:10">
      <c r="A89" s="127" t="s">
        <v>319</v>
      </c>
      <c r="B89" s="260" t="s">
        <v>320</v>
      </c>
      <c r="C89" s="261">
        <v>0</v>
      </c>
      <c r="D89" s="261">
        <v>191320</v>
      </c>
      <c r="E89" s="261">
        <v>191320</v>
      </c>
      <c r="F89" s="261">
        <v>0</v>
      </c>
      <c r="G89" s="261">
        <v>0</v>
      </c>
      <c r="H89" s="262">
        <v>0</v>
      </c>
      <c r="I89" s="251"/>
      <c r="J89" s="162"/>
    </row>
    <row r="90" spans="1:10">
      <c r="A90" s="127" t="s">
        <v>321</v>
      </c>
      <c r="B90" s="260" t="s">
        <v>322</v>
      </c>
      <c r="C90" s="261">
        <v>0</v>
      </c>
      <c r="D90" s="261">
        <v>0</v>
      </c>
      <c r="E90" s="261">
        <v>0</v>
      </c>
      <c r="F90" s="261">
        <v>0</v>
      </c>
      <c r="G90" s="261">
        <v>0</v>
      </c>
      <c r="H90" s="262">
        <v>0</v>
      </c>
      <c r="I90" s="251"/>
      <c r="J90" s="162"/>
    </row>
    <row r="91" spans="1:10" ht="25.5">
      <c r="A91" s="127" t="s">
        <v>323</v>
      </c>
      <c r="B91" s="260" t="s">
        <v>324</v>
      </c>
      <c r="C91" s="261">
        <v>0</v>
      </c>
      <c r="D91" s="261">
        <v>40715000</v>
      </c>
      <c r="E91" s="261">
        <v>40715000</v>
      </c>
      <c r="F91" s="261">
        <v>0</v>
      </c>
      <c r="G91" s="261">
        <v>0</v>
      </c>
      <c r="H91" s="262">
        <v>0</v>
      </c>
      <c r="I91" s="251"/>
      <c r="J91" s="162"/>
    </row>
    <row r="92" spans="1:10">
      <c r="A92" s="127" t="s">
        <v>325</v>
      </c>
      <c r="B92" s="260" t="s">
        <v>326</v>
      </c>
      <c r="C92" s="261">
        <v>5365874</v>
      </c>
      <c r="D92" s="261">
        <v>0</v>
      </c>
      <c r="E92" s="261">
        <v>0</v>
      </c>
      <c r="F92" s="261">
        <v>5365874</v>
      </c>
      <c r="G92" s="261">
        <v>5365874</v>
      </c>
      <c r="H92" s="262">
        <v>0</v>
      </c>
      <c r="I92" s="251"/>
      <c r="J92" s="162"/>
    </row>
    <row r="93" spans="1:10">
      <c r="A93" s="256" t="s">
        <v>33</v>
      </c>
      <c r="B93" s="257" t="s">
        <v>34</v>
      </c>
      <c r="C93" s="258">
        <v>73147569</v>
      </c>
      <c r="D93" s="258">
        <v>73306267</v>
      </c>
      <c r="E93" s="258">
        <v>74244562</v>
      </c>
      <c r="F93" s="258">
        <v>74085864</v>
      </c>
      <c r="G93" s="258">
        <v>74085864</v>
      </c>
      <c r="H93" s="259">
        <v>0</v>
      </c>
      <c r="I93" s="251"/>
      <c r="J93" s="162"/>
    </row>
    <row r="94" spans="1:10">
      <c r="A94" s="127" t="s">
        <v>327</v>
      </c>
      <c r="B94" s="260" t="s">
        <v>328</v>
      </c>
      <c r="C94" s="261">
        <v>864759</v>
      </c>
      <c r="D94" s="261">
        <v>864000</v>
      </c>
      <c r="E94" s="261">
        <v>2803454</v>
      </c>
      <c r="F94" s="261">
        <v>2804213</v>
      </c>
      <c r="G94" s="261">
        <v>2804213</v>
      </c>
      <c r="H94" s="262">
        <v>0</v>
      </c>
      <c r="I94" s="251"/>
      <c r="J94" s="162"/>
    </row>
    <row r="95" spans="1:10">
      <c r="A95" s="127" t="s">
        <v>329</v>
      </c>
      <c r="B95" s="260" t="s">
        <v>330</v>
      </c>
      <c r="C95" s="261">
        <v>263607</v>
      </c>
      <c r="D95" s="261">
        <v>188000</v>
      </c>
      <c r="E95" s="261">
        <v>1771283</v>
      </c>
      <c r="F95" s="261">
        <v>1846890</v>
      </c>
      <c r="G95" s="261">
        <v>1846890</v>
      </c>
      <c r="H95" s="262">
        <v>0</v>
      </c>
      <c r="I95" s="251"/>
      <c r="J95" s="162"/>
    </row>
    <row r="96" spans="1:10">
      <c r="A96" s="127" t="s">
        <v>331</v>
      </c>
      <c r="B96" s="260" t="s">
        <v>332</v>
      </c>
      <c r="C96" s="261">
        <v>277</v>
      </c>
      <c r="D96" s="261">
        <v>0</v>
      </c>
      <c r="E96" s="261">
        <v>0</v>
      </c>
      <c r="F96" s="261">
        <v>277</v>
      </c>
      <c r="G96" s="261">
        <v>277</v>
      </c>
      <c r="H96" s="262">
        <v>0</v>
      </c>
      <c r="I96" s="251"/>
      <c r="J96" s="162"/>
    </row>
    <row r="97" spans="1:23">
      <c r="A97" s="127" t="s">
        <v>333</v>
      </c>
      <c r="B97" s="260" t="s">
        <v>334</v>
      </c>
      <c r="C97" s="261">
        <v>61539272</v>
      </c>
      <c r="D97" s="261">
        <v>61839000</v>
      </c>
      <c r="E97" s="261">
        <v>59873300</v>
      </c>
      <c r="F97" s="261">
        <v>59573572</v>
      </c>
      <c r="G97" s="261">
        <v>59573572</v>
      </c>
      <c r="H97" s="262">
        <v>0</v>
      </c>
      <c r="I97" s="251"/>
      <c r="J97" s="162"/>
    </row>
    <row r="98" spans="1:23">
      <c r="A98" s="127" t="s">
        <v>335</v>
      </c>
      <c r="B98" s="260" t="s">
        <v>336</v>
      </c>
      <c r="C98" s="261">
        <v>2327728</v>
      </c>
      <c r="D98" s="261">
        <v>2273000</v>
      </c>
      <c r="E98" s="261">
        <v>3710535</v>
      </c>
      <c r="F98" s="261">
        <v>3765263</v>
      </c>
      <c r="G98" s="261">
        <v>3765263</v>
      </c>
      <c r="H98" s="262">
        <v>0</v>
      </c>
      <c r="I98" s="251"/>
      <c r="J98" s="162"/>
    </row>
    <row r="99" spans="1:23">
      <c r="A99" s="127" t="s">
        <v>337</v>
      </c>
      <c r="B99" s="260" t="s">
        <v>338</v>
      </c>
      <c r="C99" s="261">
        <v>0</v>
      </c>
      <c r="D99" s="261">
        <v>0</v>
      </c>
      <c r="E99" s="261">
        <v>0</v>
      </c>
      <c r="F99" s="261">
        <v>0</v>
      </c>
      <c r="G99" s="261">
        <v>0</v>
      </c>
      <c r="H99" s="262">
        <v>0</v>
      </c>
      <c r="I99" s="251"/>
      <c r="J99" s="162"/>
    </row>
    <row r="100" spans="1:23" ht="25.5">
      <c r="A100" s="127" t="s">
        <v>339</v>
      </c>
      <c r="B100" s="260" t="s">
        <v>340</v>
      </c>
      <c r="C100" s="261">
        <v>8151926</v>
      </c>
      <c r="D100" s="261">
        <v>8142267</v>
      </c>
      <c r="E100" s="261">
        <v>6085990</v>
      </c>
      <c r="F100" s="261">
        <v>6095649</v>
      </c>
      <c r="G100" s="261">
        <v>6095649</v>
      </c>
      <c r="H100" s="262">
        <v>0</v>
      </c>
      <c r="I100" s="251"/>
      <c r="J100" s="263"/>
      <c r="K100" s="265"/>
      <c r="L100" s="265"/>
      <c r="M100" s="162"/>
      <c r="N100" s="162"/>
      <c r="O100" s="162"/>
      <c r="P100" s="252">
        <f>+LEN(A100)</f>
        <v>9</v>
      </c>
      <c r="U100" s="162"/>
      <c r="V100" s="162"/>
      <c r="W100" s="162"/>
    </row>
    <row r="101" spans="1:23" ht="25.5">
      <c r="A101" s="127" t="s">
        <v>341</v>
      </c>
      <c r="B101" s="260" t="s">
        <v>342</v>
      </c>
      <c r="C101" s="261">
        <v>0</v>
      </c>
      <c r="D101" s="261">
        <v>0</v>
      </c>
      <c r="E101" s="261">
        <v>0</v>
      </c>
      <c r="F101" s="261">
        <v>0</v>
      </c>
      <c r="G101" s="261">
        <v>0</v>
      </c>
      <c r="H101" s="262">
        <v>0</v>
      </c>
      <c r="I101" s="251"/>
      <c r="J101" s="263"/>
      <c r="O101" s="162"/>
      <c r="P101" s="162"/>
      <c r="Q101" s="162"/>
    </row>
    <row r="102" spans="1:23">
      <c r="A102" s="127" t="s">
        <v>343</v>
      </c>
      <c r="B102" s="260" t="s">
        <v>344</v>
      </c>
      <c r="C102" s="261">
        <v>0</v>
      </c>
      <c r="D102" s="261">
        <v>0</v>
      </c>
      <c r="E102" s="261">
        <v>0</v>
      </c>
      <c r="F102" s="261">
        <v>0</v>
      </c>
      <c r="G102" s="261">
        <v>0</v>
      </c>
      <c r="H102" s="262">
        <v>0</v>
      </c>
      <c r="I102" s="251"/>
      <c r="J102" s="263"/>
    </row>
    <row r="103" spans="1:23">
      <c r="A103" s="127" t="s">
        <v>345</v>
      </c>
      <c r="B103" s="260" t="s">
        <v>346</v>
      </c>
      <c r="C103" s="261">
        <v>0</v>
      </c>
      <c r="D103" s="261">
        <v>0</v>
      </c>
      <c r="E103" s="261">
        <v>0</v>
      </c>
      <c r="F103" s="261">
        <v>0</v>
      </c>
      <c r="G103" s="261">
        <v>0</v>
      </c>
      <c r="H103" s="262">
        <v>0</v>
      </c>
      <c r="I103" s="251"/>
      <c r="J103" s="263"/>
    </row>
    <row r="104" spans="1:23">
      <c r="A104" s="256" t="s">
        <v>347</v>
      </c>
      <c r="B104" s="257" t="s">
        <v>187</v>
      </c>
      <c r="C104" s="258">
        <v>0</v>
      </c>
      <c r="D104" s="258">
        <v>0</v>
      </c>
      <c r="E104" s="258">
        <v>0</v>
      </c>
      <c r="F104" s="258">
        <v>0</v>
      </c>
      <c r="G104" s="258">
        <v>0</v>
      </c>
      <c r="H104" s="259">
        <v>0</v>
      </c>
      <c r="I104" s="251"/>
      <c r="J104" s="265"/>
    </row>
    <row r="105" spans="1:23">
      <c r="A105" s="127" t="s">
        <v>348</v>
      </c>
      <c r="B105" s="260" t="s">
        <v>349</v>
      </c>
      <c r="C105" s="261">
        <v>0</v>
      </c>
      <c r="D105" s="261">
        <v>0</v>
      </c>
      <c r="E105" s="261">
        <v>0</v>
      </c>
      <c r="F105" s="261">
        <v>0</v>
      </c>
      <c r="G105" s="261">
        <v>0</v>
      </c>
      <c r="H105" s="262">
        <v>0</v>
      </c>
      <c r="I105" s="251"/>
      <c r="J105" s="264"/>
    </row>
    <row r="106" spans="1:23">
      <c r="A106" s="127" t="s">
        <v>350</v>
      </c>
      <c r="B106" s="260" t="s">
        <v>351</v>
      </c>
      <c r="C106" s="261">
        <v>0</v>
      </c>
      <c r="D106" s="261">
        <v>0</v>
      </c>
      <c r="E106" s="261">
        <v>0</v>
      </c>
      <c r="F106" s="261">
        <v>0</v>
      </c>
      <c r="G106" s="261">
        <v>0</v>
      </c>
      <c r="H106" s="262">
        <v>0</v>
      </c>
      <c r="I106" s="251"/>
      <c r="J106" s="264"/>
      <c r="L106" s="162"/>
      <c r="M106" s="162"/>
      <c r="N106" s="162"/>
    </row>
    <row r="107" spans="1:23">
      <c r="A107" s="127" t="s">
        <v>352</v>
      </c>
      <c r="B107" s="260" t="s">
        <v>353</v>
      </c>
      <c r="C107" s="261">
        <v>0</v>
      </c>
      <c r="D107" s="261">
        <v>0</v>
      </c>
      <c r="E107" s="261">
        <v>0</v>
      </c>
      <c r="F107" s="261">
        <v>0</v>
      </c>
      <c r="G107" s="261">
        <v>0</v>
      </c>
      <c r="H107" s="262">
        <v>0</v>
      </c>
      <c r="I107" s="251"/>
      <c r="J107" s="264"/>
      <c r="L107" s="162"/>
      <c r="M107" s="162"/>
      <c r="N107" s="162"/>
    </row>
    <row r="108" spans="1:23">
      <c r="A108" s="127" t="s">
        <v>354</v>
      </c>
      <c r="B108" s="260" t="s">
        <v>227</v>
      </c>
      <c r="C108" s="261">
        <v>0</v>
      </c>
      <c r="D108" s="261">
        <v>0</v>
      </c>
      <c r="E108" s="261">
        <v>0</v>
      </c>
      <c r="F108" s="261">
        <v>0</v>
      </c>
      <c r="G108" s="261">
        <v>0</v>
      </c>
      <c r="H108" s="262">
        <v>0</v>
      </c>
      <c r="I108" s="251"/>
      <c r="J108" s="264"/>
    </row>
    <row r="109" spans="1:23">
      <c r="A109" s="127" t="s">
        <v>355</v>
      </c>
      <c r="B109" s="260" t="s">
        <v>356</v>
      </c>
      <c r="C109" s="261">
        <v>0</v>
      </c>
      <c r="D109" s="261">
        <v>0</v>
      </c>
      <c r="E109" s="261">
        <v>0</v>
      </c>
      <c r="F109" s="261">
        <v>0</v>
      </c>
      <c r="G109" s="261">
        <v>0</v>
      </c>
      <c r="H109" s="262">
        <v>0</v>
      </c>
      <c r="I109" s="251"/>
      <c r="J109" s="264"/>
    </row>
    <row r="110" spans="1:23">
      <c r="A110" s="256" t="s">
        <v>37</v>
      </c>
      <c r="B110" s="257" t="s">
        <v>38</v>
      </c>
      <c r="C110" s="258">
        <v>863872629.42999995</v>
      </c>
      <c r="D110" s="258">
        <v>692370754.51999998</v>
      </c>
      <c r="E110" s="258">
        <v>47619165.520000003</v>
      </c>
      <c r="F110" s="258">
        <v>219121040.43000001</v>
      </c>
      <c r="G110" s="258">
        <v>12390985.369999999</v>
      </c>
      <c r="H110" s="259">
        <v>206730055.06</v>
      </c>
      <c r="I110" s="251"/>
      <c r="J110" s="264"/>
    </row>
    <row r="111" spans="1:23">
      <c r="A111" s="127" t="s">
        <v>357</v>
      </c>
      <c r="B111" s="260" t="s">
        <v>358</v>
      </c>
      <c r="C111" s="261">
        <v>0</v>
      </c>
      <c r="D111" s="261">
        <v>0</v>
      </c>
      <c r="E111" s="261">
        <v>0</v>
      </c>
      <c r="F111" s="261">
        <v>0</v>
      </c>
      <c r="G111" s="261">
        <v>0</v>
      </c>
      <c r="H111" s="262">
        <v>0</v>
      </c>
      <c r="I111" s="251"/>
      <c r="J111" s="264"/>
    </row>
    <row r="112" spans="1:23">
      <c r="A112" s="127" t="s">
        <v>359</v>
      </c>
      <c r="B112" s="260" t="s">
        <v>360</v>
      </c>
      <c r="C112" s="261">
        <v>0</v>
      </c>
      <c r="D112" s="261">
        <v>0</v>
      </c>
      <c r="E112" s="261">
        <v>0</v>
      </c>
      <c r="F112" s="261">
        <v>0</v>
      </c>
      <c r="G112" s="261">
        <v>0</v>
      </c>
      <c r="H112" s="262">
        <v>0</v>
      </c>
      <c r="I112" s="251"/>
      <c r="J112" s="264"/>
    </row>
    <row r="113" spans="1:10">
      <c r="A113" s="127" t="s">
        <v>361</v>
      </c>
      <c r="B113" s="260" t="s">
        <v>278</v>
      </c>
      <c r="C113" s="261">
        <v>0</v>
      </c>
      <c r="D113" s="261">
        <v>0</v>
      </c>
      <c r="E113" s="261">
        <v>0</v>
      </c>
      <c r="F113" s="261">
        <v>0</v>
      </c>
      <c r="G113" s="261">
        <v>0</v>
      </c>
      <c r="H113" s="262">
        <v>0</v>
      </c>
      <c r="I113" s="251"/>
      <c r="J113" s="264"/>
    </row>
    <row r="114" spans="1:10">
      <c r="A114" s="127" t="s">
        <v>362</v>
      </c>
      <c r="B114" s="260" t="s">
        <v>363</v>
      </c>
      <c r="C114" s="261">
        <v>0</v>
      </c>
      <c r="D114" s="261">
        <v>642650211</v>
      </c>
      <c r="E114" s="261">
        <v>0</v>
      </c>
      <c r="F114" s="261">
        <v>-642650211</v>
      </c>
      <c r="G114" s="261">
        <v>-642650211</v>
      </c>
      <c r="H114" s="262">
        <v>0</v>
      </c>
      <c r="I114" s="251"/>
      <c r="J114" s="264"/>
    </row>
    <row r="115" spans="1:10" ht="25.5">
      <c r="A115" s="127" t="s">
        <v>364</v>
      </c>
      <c r="B115" s="260" t="s">
        <v>365</v>
      </c>
      <c r="C115" s="261">
        <v>0</v>
      </c>
      <c r="D115" s="261">
        <v>8337400</v>
      </c>
      <c r="E115" s="261">
        <v>8337400</v>
      </c>
      <c r="F115" s="261">
        <v>0</v>
      </c>
      <c r="G115" s="261">
        <v>0</v>
      </c>
      <c r="H115" s="262">
        <v>0</v>
      </c>
      <c r="I115" s="251"/>
      <c r="J115" s="264"/>
    </row>
    <row r="116" spans="1:10">
      <c r="A116" s="127" t="s">
        <v>368</v>
      </c>
      <c r="B116" s="260" t="s">
        <v>369</v>
      </c>
      <c r="C116" s="261">
        <v>206730055.06</v>
      </c>
      <c r="D116" s="261">
        <v>0</v>
      </c>
      <c r="E116" s="261">
        <v>0</v>
      </c>
      <c r="F116" s="261">
        <v>206730055.06</v>
      </c>
      <c r="G116" s="261">
        <v>0</v>
      </c>
      <c r="H116" s="262">
        <v>206730055.06</v>
      </c>
      <c r="I116" s="251"/>
      <c r="J116" s="162"/>
    </row>
    <row r="117" spans="1:10">
      <c r="A117" s="127" t="s">
        <v>370</v>
      </c>
      <c r="B117" s="260" t="s">
        <v>371</v>
      </c>
      <c r="C117" s="261">
        <v>12390985</v>
      </c>
      <c r="D117" s="261">
        <v>0</v>
      </c>
      <c r="E117" s="261">
        <v>0</v>
      </c>
      <c r="F117" s="261">
        <v>12390985</v>
      </c>
      <c r="G117" s="261">
        <v>12390985</v>
      </c>
      <c r="H117" s="262">
        <v>0</v>
      </c>
      <c r="I117" s="251"/>
      <c r="J117" s="162"/>
    </row>
    <row r="118" spans="1:10">
      <c r="A118" s="127" t="s">
        <v>372</v>
      </c>
      <c r="B118" s="260" t="s">
        <v>373</v>
      </c>
      <c r="C118" s="261">
        <v>0</v>
      </c>
      <c r="D118" s="261">
        <v>19443600</v>
      </c>
      <c r="E118" s="261">
        <v>19443600</v>
      </c>
      <c r="F118" s="261">
        <v>0</v>
      </c>
      <c r="G118" s="261">
        <v>0</v>
      </c>
      <c r="H118" s="262">
        <v>0</v>
      </c>
      <c r="I118" s="251"/>
      <c r="J118" s="162"/>
    </row>
    <row r="119" spans="1:10">
      <c r="A119" s="127" t="s">
        <v>376</v>
      </c>
      <c r="B119" s="260" t="s">
        <v>377</v>
      </c>
      <c r="C119" s="261">
        <v>0</v>
      </c>
      <c r="D119" s="261">
        <v>3381500</v>
      </c>
      <c r="E119" s="261">
        <v>3381500</v>
      </c>
      <c r="F119" s="261">
        <v>0</v>
      </c>
      <c r="G119" s="261">
        <v>0</v>
      </c>
      <c r="H119" s="262">
        <v>0</v>
      </c>
      <c r="I119" s="251"/>
      <c r="J119" s="162"/>
    </row>
    <row r="120" spans="1:10">
      <c r="A120" s="127" t="s">
        <v>378</v>
      </c>
      <c r="B120" s="260" t="s">
        <v>379</v>
      </c>
      <c r="C120" s="261">
        <v>0</v>
      </c>
      <c r="D120" s="261">
        <v>0</v>
      </c>
      <c r="E120" s="261">
        <v>0</v>
      </c>
      <c r="F120" s="261">
        <v>0</v>
      </c>
      <c r="G120" s="261">
        <v>0</v>
      </c>
      <c r="H120" s="262">
        <v>0</v>
      </c>
      <c r="I120" s="251"/>
      <c r="J120" s="162"/>
    </row>
    <row r="121" spans="1:10">
      <c r="A121" s="127" t="s">
        <v>380</v>
      </c>
      <c r="B121" s="260" t="s">
        <v>328</v>
      </c>
      <c r="C121" s="261">
        <v>0</v>
      </c>
      <c r="D121" s="261">
        <v>0</v>
      </c>
      <c r="E121" s="261">
        <v>0</v>
      </c>
      <c r="F121" s="261">
        <v>0</v>
      </c>
      <c r="G121" s="261">
        <v>0</v>
      </c>
      <c r="H121" s="262">
        <v>0</v>
      </c>
      <c r="I121" s="251"/>
      <c r="J121" s="162"/>
    </row>
    <row r="122" spans="1:10">
      <c r="A122" s="127" t="s">
        <v>381</v>
      </c>
      <c r="B122" s="260" t="s">
        <v>330</v>
      </c>
      <c r="C122" s="261">
        <v>2101378</v>
      </c>
      <c r="D122" s="261">
        <v>9323115.0099999998</v>
      </c>
      <c r="E122" s="261">
        <v>7221737.0099999998</v>
      </c>
      <c r="F122" s="261">
        <v>0</v>
      </c>
      <c r="G122" s="261">
        <v>0</v>
      </c>
      <c r="H122" s="262">
        <v>0</v>
      </c>
      <c r="I122" s="251"/>
      <c r="J122" s="162"/>
    </row>
    <row r="123" spans="1:10">
      <c r="A123" s="127" t="s">
        <v>382</v>
      </c>
      <c r="B123" s="260" t="s">
        <v>383</v>
      </c>
      <c r="C123" s="261">
        <v>642650211.37</v>
      </c>
      <c r="D123" s="261">
        <v>0</v>
      </c>
      <c r="E123" s="261">
        <v>0</v>
      </c>
      <c r="F123" s="261">
        <v>642650211.37</v>
      </c>
      <c r="G123" s="261">
        <v>642650211.37</v>
      </c>
      <c r="H123" s="262">
        <v>0</v>
      </c>
      <c r="I123" s="251"/>
      <c r="J123" s="162"/>
    </row>
    <row r="124" spans="1:10">
      <c r="A124" s="127" t="s">
        <v>384</v>
      </c>
      <c r="B124" s="260" t="s">
        <v>385</v>
      </c>
      <c r="C124" s="261">
        <v>0</v>
      </c>
      <c r="D124" s="261">
        <v>9234928.5099999998</v>
      </c>
      <c r="E124" s="261">
        <v>9234928.5099999998</v>
      </c>
      <c r="F124" s="261">
        <v>0</v>
      </c>
      <c r="G124" s="261">
        <v>0</v>
      </c>
      <c r="H124" s="262">
        <v>0</v>
      </c>
      <c r="I124" s="251"/>
      <c r="J124" s="162"/>
    </row>
    <row r="125" spans="1:10">
      <c r="A125" s="127" t="s">
        <v>386</v>
      </c>
      <c r="B125" s="260" t="s">
        <v>387</v>
      </c>
      <c r="C125" s="261">
        <v>0</v>
      </c>
      <c r="D125" s="261">
        <v>0</v>
      </c>
      <c r="E125" s="261">
        <v>0</v>
      </c>
      <c r="F125" s="261">
        <v>0</v>
      </c>
      <c r="G125" s="261">
        <v>0</v>
      </c>
      <c r="H125" s="262">
        <v>0</v>
      </c>
      <c r="I125" s="251"/>
      <c r="J125" s="162"/>
    </row>
    <row r="126" spans="1:10">
      <c r="A126" s="78" t="s">
        <v>41</v>
      </c>
      <c r="B126" s="253" t="s">
        <v>42</v>
      </c>
      <c r="C126" s="254">
        <v>1184564958.53</v>
      </c>
      <c r="D126" s="254">
        <v>614282327</v>
      </c>
      <c r="E126" s="254">
        <v>754164846.34000003</v>
      </c>
      <c r="F126" s="254">
        <v>1324447477.8699999</v>
      </c>
      <c r="G126" s="254">
        <v>1324447477.8699999</v>
      </c>
      <c r="H126" s="255">
        <v>0</v>
      </c>
      <c r="I126" s="251"/>
      <c r="J126" s="162"/>
    </row>
    <row r="127" spans="1:10">
      <c r="A127" s="256" t="s">
        <v>44</v>
      </c>
      <c r="B127" s="257" t="s">
        <v>45</v>
      </c>
      <c r="C127" s="258">
        <v>1184564958.53</v>
      </c>
      <c r="D127" s="258">
        <v>614282327</v>
      </c>
      <c r="E127" s="258">
        <v>754164846.34000003</v>
      </c>
      <c r="F127" s="258">
        <v>1324447477.8699999</v>
      </c>
      <c r="G127" s="258">
        <v>1324447477.8699999</v>
      </c>
      <c r="H127" s="259">
        <v>0</v>
      </c>
      <c r="I127" s="251"/>
      <c r="J127" s="162"/>
    </row>
    <row r="128" spans="1:10">
      <c r="A128" s="127" t="s">
        <v>388</v>
      </c>
      <c r="B128" s="260" t="s">
        <v>389</v>
      </c>
      <c r="C128" s="261">
        <v>0</v>
      </c>
      <c r="D128" s="261">
        <v>302239062.70999998</v>
      </c>
      <c r="E128" s="261">
        <v>302239062.70999998</v>
      </c>
      <c r="F128" s="261">
        <v>0</v>
      </c>
      <c r="G128" s="261">
        <v>0</v>
      </c>
      <c r="H128" s="262">
        <v>0</v>
      </c>
      <c r="I128" s="251"/>
      <c r="J128" s="162"/>
    </row>
    <row r="129" spans="1:10">
      <c r="A129" s="127" t="s">
        <v>390</v>
      </c>
      <c r="B129" s="260" t="s">
        <v>391</v>
      </c>
      <c r="C129" s="261">
        <v>56468191.229999997</v>
      </c>
      <c r="D129" s="261">
        <v>46787527</v>
      </c>
      <c r="E129" s="261">
        <v>55796665.409999996</v>
      </c>
      <c r="F129" s="261">
        <v>65477329.640000001</v>
      </c>
      <c r="G129" s="261">
        <v>65477329.640000001</v>
      </c>
      <c r="H129" s="262">
        <v>0</v>
      </c>
      <c r="I129" s="251"/>
      <c r="J129" s="162"/>
    </row>
    <row r="130" spans="1:10">
      <c r="A130" s="127" t="s">
        <v>392</v>
      </c>
      <c r="B130" s="260" t="s">
        <v>393</v>
      </c>
      <c r="C130" s="261">
        <v>413632916.97000003</v>
      </c>
      <c r="D130" s="261">
        <v>27722365</v>
      </c>
      <c r="E130" s="261">
        <v>49116262.5</v>
      </c>
      <c r="F130" s="261">
        <v>435026814.47000003</v>
      </c>
      <c r="G130" s="261">
        <v>435026814.47000003</v>
      </c>
      <c r="H130" s="262">
        <v>0</v>
      </c>
      <c r="I130" s="251"/>
      <c r="J130" s="162"/>
    </row>
    <row r="131" spans="1:10">
      <c r="A131" s="127" t="s">
        <v>394</v>
      </c>
      <c r="B131" s="260" t="s">
        <v>395</v>
      </c>
      <c r="C131" s="261">
        <v>344973784.04000002</v>
      </c>
      <c r="D131" s="261">
        <v>19084187</v>
      </c>
      <c r="E131" s="261">
        <v>40560711.609999999</v>
      </c>
      <c r="F131" s="261">
        <v>366450308.64999998</v>
      </c>
      <c r="G131" s="261">
        <v>366450308.64999998</v>
      </c>
      <c r="H131" s="262">
        <v>0</v>
      </c>
      <c r="I131" s="251"/>
      <c r="J131" s="162"/>
    </row>
    <row r="132" spans="1:10">
      <c r="A132" s="127" t="s">
        <v>396</v>
      </c>
      <c r="B132" s="260" t="s">
        <v>397</v>
      </c>
      <c r="C132" s="261">
        <v>157519498.03999999</v>
      </c>
      <c r="D132" s="261">
        <v>525588</v>
      </c>
      <c r="E132" s="261">
        <v>26648238.109999999</v>
      </c>
      <c r="F132" s="261">
        <v>183642148.15000001</v>
      </c>
      <c r="G132" s="261">
        <v>183642148.15000001</v>
      </c>
      <c r="H132" s="262">
        <v>0</v>
      </c>
      <c r="I132" s="251"/>
      <c r="J132" s="162"/>
    </row>
    <row r="133" spans="1:10">
      <c r="A133" s="127" t="s">
        <v>398</v>
      </c>
      <c r="B133" s="260" t="s">
        <v>399</v>
      </c>
      <c r="C133" s="261">
        <v>93559285.25</v>
      </c>
      <c r="D133" s="261">
        <v>162388</v>
      </c>
      <c r="E133" s="261">
        <v>49613789.960000001</v>
      </c>
      <c r="F133" s="261">
        <v>143010687.21000001</v>
      </c>
      <c r="G133" s="261">
        <v>143010687.21000001</v>
      </c>
      <c r="H133" s="262">
        <v>0</v>
      </c>
      <c r="I133" s="251"/>
      <c r="J133" s="162"/>
    </row>
    <row r="134" spans="1:10">
      <c r="A134" s="127" t="s">
        <v>400</v>
      </c>
      <c r="B134" s="260" t="s">
        <v>294</v>
      </c>
      <c r="C134" s="261">
        <v>0</v>
      </c>
      <c r="D134" s="261">
        <v>2232837.35</v>
      </c>
      <c r="E134" s="261">
        <v>2232837.35</v>
      </c>
      <c r="F134" s="261">
        <v>0</v>
      </c>
      <c r="G134" s="261">
        <v>0</v>
      </c>
      <c r="H134" s="262">
        <v>0</v>
      </c>
      <c r="I134" s="251"/>
      <c r="J134" s="162"/>
    </row>
    <row r="135" spans="1:10">
      <c r="A135" s="127" t="s">
        <v>401</v>
      </c>
      <c r="B135" s="260" t="s">
        <v>402</v>
      </c>
      <c r="C135" s="261">
        <v>118411283</v>
      </c>
      <c r="D135" s="261">
        <v>9837849</v>
      </c>
      <c r="E135" s="261">
        <v>22266755.75</v>
      </c>
      <c r="F135" s="261">
        <v>130840189.75</v>
      </c>
      <c r="G135" s="261">
        <v>130840189.75</v>
      </c>
      <c r="H135" s="262">
        <v>0</v>
      </c>
      <c r="I135" s="251"/>
      <c r="J135" s="162"/>
    </row>
    <row r="136" spans="1:10">
      <c r="A136" s="127" t="s">
        <v>404</v>
      </c>
      <c r="B136" s="260" t="s">
        <v>405</v>
      </c>
      <c r="C136" s="261">
        <v>0</v>
      </c>
      <c r="D136" s="261">
        <v>72642122.939999998</v>
      </c>
      <c r="E136" s="261">
        <v>72642122.939999998</v>
      </c>
      <c r="F136" s="261">
        <v>0</v>
      </c>
      <c r="G136" s="261">
        <v>0</v>
      </c>
      <c r="H136" s="262">
        <v>0</v>
      </c>
      <c r="I136" s="251"/>
      <c r="J136" s="162"/>
    </row>
    <row r="137" spans="1:10">
      <c r="A137" s="127" t="s">
        <v>406</v>
      </c>
      <c r="B137" s="260" t="s">
        <v>407</v>
      </c>
      <c r="C137" s="261">
        <v>0</v>
      </c>
      <c r="D137" s="261">
        <v>2990000</v>
      </c>
      <c r="E137" s="261">
        <v>2990000</v>
      </c>
      <c r="F137" s="261">
        <v>0</v>
      </c>
      <c r="G137" s="261">
        <v>0</v>
      </c>
      <c r="H137" s="262">
        <v>0</v>
      </c>
      <c r="I137" s="251"/>
      <c r="J137" s="162"/>
    </row>
    <row r="138" spans="1:10">
      <c r="A138" s="127" t="s">
        <v>408</v>
      </c>
      <c r="B138" s="260" t="s">
        <v>409</v>
      </c>
      <c r="C138" s="261">
        <v>0</v>
      </c>
      <c r="D138" s="261">
        <v>0</v>
      </c>
      <c r="E138" s="261">
        <v>0</v>
      </c>
      <c r="F138" s="261">
        <v>0</v>
      </c>
      <c r="G138" s="261">
        <v>0</v>
      </c>
      <c r="H138" s="262">
        <v>0</v>
      </c>
      <c r="I138" s="251"/>
      <c r="J138" s="162"/>
    </row>
    <row r="139" spans="1:10">
      <c r="A139" s="127" t="s">
        <v>410</v>
      </c>
      <c r="B139" s="260" t="s">
        <v>411</v>
      </c>
      <c r="C139" s="261">
        <v>0</v>
      </c>
      <c r="D139" s="261">
        <v>63127400</v>
      </c>
      <c r="E139" s="261">
        <v>63127400</v>
      </c>
      <c r="F139" s="261">
        <v>0</v>
      </c>
      <c r="G139" s="261">
        <v>0</v>
      </c>
      <c r="H139" s="262">
        <v>0</v>
      </c>
      <c r="I139" s="251"/>
      <c r="J139" s="162"/>
    </row>
    <row r="140" spans="1:10">
      <c r="A140" s="127" t="s">
        <v>412</v>
      </c>
      <c r="B140" s="260" t="s">
        <v>413</v>
      </c>
      <c r="C140" s="261">
        <v>0</v>
      </c>
      <c r="D140" s="261">
        <v>44713500</v>
      </c>
      <c r="E140" s="261">
        <v>44713500</v>
      </c>
      <c r="F140" s="261">
        <v>0</v>
      </c>
      <c r="G140" s="261">
        <v>0</v>
      </c>
      <c r="H140" s="262">
        <v>0</v>
      </c>
      <c r="I140" s="251"/>
      <c r="J140" s="162"/>
    </row>
    <row r="141" spans="1:10">
      <c r="A141" s="127" t="s">
        <v>414</v>
      </c>
      <c r="B141" s="260" t="s">
        <v>415</v>
      </c>
      <c r="C141" s="261">
        <v>0</v>
      </c>
      <c r="D141" s="261">
        <v>22217500</v>
      </c>
      <c r="E141" s="261">
        <v>22217500</v>
      </c>
      <c r="F141" s="261">
        <v>0</v>
      </c>
      <c r="G141" s="261">
        <v>0</v>
      </c>
      <c r="H141" s="262">
        <v>0</v>
      </c>
      <c r="I141" s="251"/>
      <c r="J141" s="162"/>
    </row>
    <row r="142" spans="1:10">
      <c r="A142" s="127" t="s">
        <v>416</v>
      </c>
      <c r="B142" s="260" t="s">
        <v>417</v>
      </c>
      <c r="C142" s="261">
        <v>0</v>
      </c>
      <c r="D142" s="261">
        <v>0</v>
      </c>
      <c r="E142" s="261">
        <v>0</v>
      </c>
      <c r="F142" s="261">
        <v>0</v>
      </c>
      <c r="G142" s="261">
        <v>0</v>
      </c>
      <c r="H142" s="262">
        <v>0</v>
      </c>
      <c r="I142" s="251"/>
      <c r="J142" s="162"/>
    </row>
    <row r="143" spans="1:10">
      <c r="A143" s="78" t="s">
        <v>62</v>
      </c>
      <c r="B143" s="253" t="s">
        <v>68</v>
      </c>
      <c r="C143" s="254">
        <v>2845848953</v>
      </c>
      <c r="D143" s="254">
        <v>0</v>
      </c>
      <c r="E143" s="254">
        <v>0</v>
      </c>
      <c r="F143" s="254">
        <v>2845848953</v>
      </c>
      <c r="G143" s="254">
        <v>0</v>
      </c>
      <c r="H143" s="255">
        <v>2845848953</v>
      </c>
      <c r="I143" s="251"/>
      <c r="J143" s="162"/>
    </row>
    <row r="144" spans="1:10">
      <c r="A144" s="256" t="s">
        <v>69</v>
      </c>
      <c r="B144" s="257" t="s">
        <v>70</v>
      </c>
      <c r="C144" s="258">
        <v>2845848953</v>
      </c>
      <c r="D144" s="258">
        <v>0</v>
      </c>
      <c r="E144" s="258">
        <v>0</v>
      </c>
      <c r="F144" s="258">
        <v>2845848953</v>
      </c>
      <c r="G144" s="258">
        <v>0</v>
      </c>
      <c r="H144" s="259">
        <v>2845848953</v>
      </c>
      <c r="I144" s="251"/>
      <c r="J144" s="162"/>
    </row>
    <row r="145" spans="1:10">
      <c r="A145" s="127" t="s">
        <v>418</v>
      </c>
      <c r="B145" s="260" t="s">
        <v>419</v>
      </c>
      <c r="C145" s="261">
        <v>2845848953</v>
      </c>
      <c r="D145" s="261">
        <v>0</v>
      </c>
      <c r="E145" s="261">
        <v>0</v>
      </c>
      <c r="F145" s="261">
        <v>2845848953</v>
      </c>
      <c r="G145" s="261">
        <v>0</v>
      </c>
      <c r="H145" s="262">
        <v>2845848953</v>
      </c>
      <c r="I145" s="251"/>
      <c r="J145" s="162"/>
    </row>
    <row r="146" spans="1:10">
      <c r="A146" s="78" t="s">
        <v>48</v>
      </c>
      <c r="B146" s="253" t="s">
        <v>49</v>
      </c>
      <c r="C146" s="254">
        <v>6456171097.8800001</v>
      </c>
      <c r="D146" s="254">
        <v>1</v>
      </c>
      <c r="E146" s="254">
        <v>2227337895.5</v>
      </c>
      <c r="F146" s="254">
        <v>8683508992.3799992</v>
      </c>
      <c r="G146" s="254">
        <v>8683508992.3799992</v>
      </c>
      <c r="H146" s="255">
        <v>0</v>
      </c>
      <c r="I146" s="251"/>
      <c r="J146" s="162"/>
    </row>
    <row r="147" spans="1:10">
      <c r="A147" s="256" t="s">
        <v>52</v>
      </c>
      <c r="B147" s="257" t="s">
        <v>53</v>
      </c>
      <c r="C147" s="258">
        <v>6456171097.8800001</v>
      </c>
      <c r="D147" s="258">
        <v>1</v>
      </c>
      <c r="E147" s="258">
        <v>2227337895.5</v>
      </c>
      <c r="F147" s="258">
        <v>8683508992.3799992</v>
      </c>
      <c r="G147" s="258">
        <v>8683508992.3799992</v>
      </c>
      <c r="H147" s="259">
        <v>0</v>
      </c>
      <c r="I147" s="251"/>
      <c r="J147" s="162"/>
    </row>
    <row r="148" spans="1:10">
      <c r="A148" s="127" t="s">
        <v>420</v>
      </c>
      <c r="B148" s="260" t="s">
        <v>227</v>
      </c>
      <c r="C148" s="261">
        <v>6456171097.8800001</v>
      </c>
      <c r="D148" s="261">
        <v>1</v>
      </c>
      <c r="E148" s="261">
        <v>2227337895.5</v>
      </c>
      <c r="F148" s="261">
        <v>8683508992.3799992</v>
      </c>
      <c r="G148" s="261">
        <v>8683508992.3799992</v>
      </c>
      <c r="H148" s="262">
        <v>0</v>
      </c>
      <c r="I148" s="251"/>
      <c r="J148" s="162"/>
    </row>
    <row r="149" spans="1:10">
      <c r="A149" s="140" t="s">
        <v>421</v>
      </c>
      <c r="B149" s="266" t="s">
        <v>78</v>
      </c>
      <c r="C149" s="267">
        <v>15085817316.82</v>
      </c>
      <c r="D149" s="267">
        <v>0</v>
      </c>
      <c r="E149" s="267">
        <v>0</v>
      </c>
      <c r="F149" s="267">
        <v>15085817316.82</v>
      </c>
      <c r="G149" s="267">
        <v>0</v>
      </c>
      <c r="H149" s="268">
        <v>15085817316.82</v>
      </c>
      <c r="I149" s="251"/>
    </row>
    <row r="150" spans="1:10">
      <c r="A150" s="78" t="s">
        <v>81</v>
      </c>
      <c r="B150" s="253" t="s">
        <v>82</v>
      </c>
      <c r="C150" s="254">
        <v>15085817316.82</v>
      </c>
      <c r="D150" s="254">
        <v>0</v>
      </c>
      <c r="E150" s="254">
        <v>0</v>
      </c>
      <c r="F150" s="254">
        <v>15085817316.82</v>
      </c>
      <c r="G150" s="254">
        <v>0</v>
      </c>
      <c r="H150" s="255">
        <v>15085817316.82</v>
      </c>
      <c r="I150" s="251"/>
    </row>
    <row r="151" spans="1:10">
      <c r="A151" s="256" t="s">
        <v>85</v>
      </c>
      <c r="B151" s="257" t="s">
        <v>86</v>
      </c>
      <c r="C151" s="258">
        <v>12771061542.1</v>
      </c>
      <c r="D151" s="258">
        <v>0</v>
      </c>
      <c r="E151" s="258">
        <v>0</v>
      </c>
      <c r="F151" s="258">
        <v>12771061542.1</v>
      </c>
      <c r="G151" s="258">
        <v>0</v>
      </c>
      <c r="H151" s="259">
        <v>12771061542.1</v>
      </c>
      <c r="I151" s="251"/>
    </row>
    <row r="152" spans="1:10">
      <c r="A152" s="127" t="s">
        <v>422</v>
      </c>
      <c r="B152" s="260" t="s">
        <v>423</v>
      </c>
      <c r="C152" s="261">
        <v>12771061542.1</v>
      </c>
      <c r="D152" s="261">
        <v>0</v>
      </c>
      <c r="E152" s="261">
        <v>0</v>
      </c>
      <c r="F152" s="261">
        <v>12771061542.1</v>
      </c>
      <c r="G152" s="261">
        <v>0</v>
      </c>
      <c r="H152" s="262">
        <v>12771061542.1</v>
      </c>
      <c r="I152" s="251"/>
    </row>
    <row r="153" spans="1:10">
      <c r="A153" s="256" t="s">
        <v>89</v>
      </c>
      <c r="B153" s="257" t="s">
        <v>424</v>
      </c>
      <c r="C153" s="258">
        <v>2314755774.7199998</v>
      </c>
      <c r="D153" s="258">
        <v>0</v>
      </c>
      <c r="E153" s="258">
        <v>0</v>
      </c>
      <c r="F153" s="258">
        <v>2314755774.7199998</v>
      </c>
      <c r="G153" s="258">
        <v>0</v>
      </c>
      <c r="H153" s="259">
        <v>2314755774.7199998</v>
      </c>
      <c r="I153" s="251"/>
    </row>
    <row r="154" spans="1:10">
      <c r="A154" s="127" t="s">
        <v>425</v>
      </c>
      <c r="B154" s="260" t="s">
        <v>426</v>
      </c>
      <c r="C154" s="261">
        <v>5551746693.0200005</v>
      </c>
      <c r="D154" s="261">
        <v>0</v>
      </c>
      <c r="E154" s="261">
        <v>0</v>
      </c>
      <c r="F154" s="261">
        <v>5551746693.0200005</v>
      </c>
      <c r="G154" s="261">
        <v>0</v>
      </c>
      <c r="H154" s="262">
        <v>5551746693.0200005</v>
      </c>
      <c r="I154" s="251"/>
    </row>
    <row r="155" spans="1:10">
      <c r="A155" s="127" t="s">
        <v>427</v>
      </c>
      <c r="B155" s="260" t="s">
        <v>428</v>
      </c>
      <c r="C155" s="261">
        <v>-3236990918.3000002</v>
      </c>
      <c r="D155" s="261">
        <v>0</v>
      </c>
      <c r="E155" s="261">
        <v>0</v>
      </c>
      <c r="F155" s="261">
        <v>-3236990918.3000002</v>
      </c>
      <c r="G155" s="261">
        <v>0</v>
      </c>
      <c r="H155" s="262">
        <v>-3236990918.3000002</v>
      </c>
      <c r="I155" s="251"/>
    </row>
    <row r="156" spans="1:10">
      <c r="A156" s="256" t="s">
        <v>96</v>
      </c>
      <c r="B156" s="257" t="s">
        <v>93</v>
      </c>
      <c r="C156" s="258">
        <v>0</v>
      </c>
      <c r="D156" s="258">
        <v>0</v>
      </c>
      <c r="E156" s="258">
        <v>0</v>
      </c>
      <c r="F156" s="258">
        <v>0</v>
      </c>
      <c r="G156" s="258">
        <v>0</v>
      </c>
      <c r="H156" s="259">
        <v>0</v>
      </c>
      <c r="I156" s="251"/>
    </row>
    <row r="157" spans="1:10">
      <c r="A157" s="127" t="s">
        <v>429</v>
      </c>
      <c r="B157" s="260" t="s">
        <v>430</v>
      </c>
      <c r="C157" s="261">
        <v>0</v>
      </c>
      <c r="D157" s="261">
        <v>0</v>
      </c>
      <c r="E157" s="261">
        <v>0</v>
      </c>
      <c r="F157" s="261">
        <v>0</v>
      </c>
      <c r="G157" s="261">
        <v>0</v>
      </c>
      <c r="H157" s="262">
        <v>0</v>
      </c>
      <c r="I157" s="251"/>
    </row>
    <row r="158" spans="1:10" ht="25.5">
      <c r="A158" s="256" t="s">
        <v>431</v>
      </c>
      <c r="B158" s="257" t="s">
        <v>97</v>
      </c>
      <c r="C158" s="258">
        <v>0</v>
      </c>
      <c r="D158" s="258">
        <v>0</v>
      </c>
      <c r="E158" s="258">
        <v>0</v>
      </c>
      <c r="F158" s="258">
        <v>0</v>
      </c>
      <c r="G158" s="258">
        <v>0</v>
      </c>
      <c r="H158" s="259">
        <v>0</v>
      </c>
      <c r="I158" s="251"/>
    </row>
    <row r="159" spans="1:10">
      <c r="A159" s="127" t="s">
        <v>432</v>
      </c>
      <c r="B159" s="260" t="s">
        <v>433</v>
      </c>
      <c r="C159" s="261">
        <v>0</v>
      </c>
      <c r="D159" s="261">
        <v>0</v>
      </c>
      <c r="E159" s="261">
        <v>0</v>
      </c>
      <c r="F159" s="261">
        <v>0</v>
      </c>
      <c r="G159" s="261">
        <v>0</v>
      </c>
      <c r="H159" s="262">
        <v>0</v>
      </c>
      <c r="I159" s="251"/>
    </row>
    <row r="160" spans="1:10">
      <c r="A160" s="127" t="s">
        <v>434</v>
      </c>
      <c r="B160" s="260" t="s">
        <v>435</v>
      </c>
      <c r="C160" s="261">
        <v>0</v>
      </c>
      <c r="D160" s="261">
        <v>0</v>
      </c>
      <c r="E160" s="261">
        <v>0</v>
      </c>
      <c r="F160" s="261">
        <v>0</v>
      </c>
      <c r="G160" s="261">
        <v>0</v>
      </c>
      <c r="H160" s="262">
        <v>0</v>
      </c>
      <c r="I160" s="251"/>
    </row>
    <row r="161" spans="1:9">
      <c r="A161" s="127" t="s">
        <v>436</v>
      </c>
      <c r="B161" s="260" t="s">
        <v>437</v>
      </c>
      <c r="C161" s="261">
        <v>0</v>
      </c>
      <c r="D161" s="261">
        <v>0</v>
      </c>
      <c r="E161" s="261">
        <v>0</v>
      </c>
      <c r="F161" s="261">
        <v>0</v>
      </c>
      <c r="G161" s="261">
        <v>0</v>
      </c>
      <c r="H161" s="262">
        <v>0</v>
      </c>
      <c r="I161" s="251"/>
    </row>
    <row r="162" spans="1:9">
      <c r="A162" s="127" t="s">
        <v>438</v>
      </c>
      <c r="B162" s="260" t="s">
        <v>439</v>
      </c>
      <c r="C162" s="261">
        <v>0</v>
      </c>
      <c r="D162" s="261">
        <v>0</v>
      </c>
      <c r="E162" s="261">
        <v>0</v>
      </c>
      <c r="F162" s="261">
        <v>0</v>
      </c>
      <c r="G162" s="261">
        <v>0</v>
      </c>
      <c r="H162" s="262">
        <v>0</v>
      </c>
      <c r="I162" s="251"/>
    </row>
    <row r="163" spans="1:9">
      <c r="A163" s="127" t="s">
        <v>440</v>
      </c>
      <c r="B163" s="260" t="s">
        <v>441</v>
      </c>
      <c r="C163" s="261">
        <v>0</v>
      </c>
      <c r="D163" s="261">
        <v>0</v>
      </c>
      <c r="E163" s="261">
        <v>0</v>
      </c>
      <c r="F163" s="261">
        <v>0</v>
      </c>
      <c r="G163" s="261">
        <v>0</v>
      </c>
      <c r="H163" s="262">
        <v>0</v>
      </c>
      <c r="I163" s="251"/>
    </row>
    <row r="164" spans="1:9">
      <c r="A164" s="140" t="s">
        <v>154</v>
      </c>
      <c r="B164" s="266" t="s">
        <v>442</v>
      </c>
      <c r="C164" s="267">
        <v>728562414.01999998</v>
      </c>
      <c r="D164" s="267">
        <v>279833873</v>
      </c>
      <c r="E164" s="267">
        <v>536600849</v>
      </c>
      <c r="F164" s="267">
        <v>985329390.01999998</v>
      </c>
      <c r="G164" s="267">
        <v>0</v>
      </c>
      <c r="H164" s="268">
        <v>985329390.01999998</v>
      </c>
      <c r="I164" s="251"/>
    </row>
    <row r="165" spans="1:9">
      <c r="A165" s="78" t="s">
        <v>156</v>
      </c>
      <c r="B165" s="253" t="s">
        <v>157</v>
      </c>
      <c r="C165" s="254">
        <v>683921055</v>
      </c>
      <c r="D165" s="254">
        <v>271355180</v>
      </c>
      <c r="E165" s="254">
        <v>474961270</v>
      </c>
      <c r="F165" s="254">
        <v>887527145</v>
      </c>
      <c r="G165" s="254">
        <v>0</v>
      </c>
      <c r="H165" s="255">
        <v>887527145</v>
      </c>
      <c r="I165" s="251"/>
    </row>
    <row r="166" spans="1:9">
      <c r="A166" s="256" t="s">
        <v>158</v>
      </c>
      <c r="B166" s="257" t="s">
        <v>159</v>
      </c>
      <c r="C166" s="258">
        <v>696312040</v>
      </c>
      <c r="D166" s="258">
        <v>271355180</v>
      </c>
      <c r="E166" s="258">
        <v>474961270</v>
      </c>
      <c r="F166" s="258">
        <v>899918130</v>
      </c>
      <c r="G166" s="258">
        <v>0</v>
      </c>
      <c r="H166" s="259">
        <v>899918130</v>
      </c>
      <c r="I166" s="251"/>
    </row>
    <row r="167" spans="1:9">
      <c r="A167" s="127" t="s">
        <v>443</v>
      </c>
      <c r="B167" s="260" t="s">
        <v>227</v>
      </c>
      <c r="C167" s="261">
        <v>696312040</v>
      </c>
      <c r="D167" s="261">
        <v>271355180</v>
      </c>
      <c r="E167" s="261">
        <v>474961270</v>
      </c>
      <c r="F167" s="261">
        <v>899918130</v>
      </c>
      <c r="G167" s="261">
        <v>0</v>
      </c>
      <c r="H167" s="262">
        <v>899918130</v>
      </c>
      <c r="I167" s="251"/>
    </row>
    <row r="168" spans="1:9">
      <c r="A168" s="256" t="s">
        <v>160</v>
      </c>
      <c r="B168" s="257" t="s">
        <v>161</v>
      </c>
      <c r="C168" s="258">
        <v>-12390985</v>
      </c>
      <c r="D168" s="258">
        <v>0</v>
      </c>
      <c r="E168" s="258">
        <v>0</v>
      </c>
      <c r="F168" s="258">
        <v>-12390985</v>
      </c>
      <c r="G168" s="258">
        <v>0</v>
      </c>
      <c r="H168" s="259">
        <v>-12390985</v>
      </c>
      <c r="I168" s="251"/>
    </row>
    <row r="169" spans="1:9">
      <c r="A169" s="127" t="s">
        <v>444</v>
      </c>
      <c r="B169" s="260" t="s">
        <v>235</v>
      </c>
      <c r="C169" s="261">
        <v>-12390985</v>
      </c>
      <c r="D169" s="261">
        <v>0</v>
      </c>
      <c r="E169" s="261">
        <v>0</v>
      </c>
      <c r="F169" s="261">
        <v>-12390985</v>
      </c>
      <c r="G169" s="261">
        <v>0</v>
      </c>
      <c r="H169" s="262">
        <v>-12390985</v>
      </c>
      <c r="I169" s="251"/>
    </row>
    <row r="170" spans="1:9">
      <c r="A170" s="78" t="s">
        <v>162</v>
      </c>
      <c r="B170" s="253" t="s">
        <v>163</v>
      </c>
      <c r="C170" s="254">
        <v>44641359.020000003</v>
      </c>
      <c r="D170" s="254">
        <v>8478693</v>
      </c>
      <c r="E170" s="254">
        <v>61639579</v>
      </c>
      <c r="F170" s="254">
        <v>97802245.019999996</v>
      </c>
      <c r="G170" s="254">
        <v>0</v>
      </c>
      <c r="H170" s="255">
        <v>97802245.019999996</v>
      </c>
      <c r="I170" s="251"/>
    </row>
    <row r="171" spans="1:9">
      <c r="A171" s="256" t="s">
        <v>164</v>
      </c>
      <c r="B171" s="257" t="s">
        <v>165</v>
      </c>
      <c r="C171" s="258">
        <v>44641305</v>
      </c>
      <c r="D171" s="258">
        <v>8478693</v>
      </c>
      <c r="E171" s="258">
        <v>61125107</v>
      </c>
      <c r="F171" s="258">
        <v>97287719</v>
      </c>
      <c r="G171" s="258">
        <v>0</v>
      </c>
      <c r="H171" s="259">
        <v>97287719</v>
      </c>
      <c r="I171" s="251"/>
    </row>
    <row r="172" spans="1:9" ht="25.5">
      <c r="A172" s="127" t="s">
        <v>445</v>
      </c>
      <c r="B172" s="260" t="s">
        <v>446</v>
      </c>
      <c r="C172" s="261">
        <v>15869834</v>
      </c>
      <c r="D172" s="261">
        <v>0</v>
      </c>
      <c r="E172" s="261">
        <v>32004875</v>
      </c>
      <c r="F172" s="261">
        <v>47874709</v>
      </c>
      <c r="G172" s="261">
        <v>0</v>
      </c>
      <c r="H172" s="262">
        <v>47874709</v>
      </c>
      <c r="I172" s="251"/>
    </row>
    <row r="173" spans="1:9">
      <c r="A173" s="127" t="s">
        <v>447</v>
      </c>
      <c r="B173" s="260" t="s">
        <v>448</v>
      </c>
      <c r="C173" s="261">
        <v>28771471</v>
      </c>
      <c r="D173" s="261">
        <v>8478693</v>
      </c>
      <c r="E173" s="261">
        <v>29120232</v>
      </c>
      <c r="F173" s="261">
        <v>49413010</v>
      </c>
      <c r="G173" s="261">
        <v>0</v>
      </c>
      <c r="H173" s="262">
        <v>49413010</v>
      </c>
      <c r="I173" s="251"/>
    </row>
    <row r="174" spans="1:9">
      <c r="A174" s="256" t="s">
        <v>166</v>
      </c>
      <c r="B174" s="257" t="s">
        <v>167</v>
      </c>
      <c r="C174" s="258">
        <v>54.02</v>
      </c>
      <c r="D174" s="258">
        <v>0</v>
      </c>
      <c r="E174" s="258">
        <v>0</v>
      </c>
      <c r="F174" s="258">
        <v>54.02</v>
      </c>
      <c r="G174" s="258">
        <v>0</v>
      </c>
      <c r="H174" s="259">
        <v>54.02</v>
      </c>
      <c r="I174" s="251"/>
    </row>
    <row r="175" spans="1:9">
      <c r="A175" s="127" t="s">
        <v>451</v>
      </c>
      <c r="B175" s="260" t="s">
        <v>452</v>
      </c>
      <c r="C175" s="261">
        <v>54.02</v>
      </c>
      <c r="D175" s="261">
        <v>0</v>
      </c>
      <c r="E175" s="261">
        <v>0</v>
      </c>
      <c r="F175" s="261">
        <v>54.02</v>
      </c>
      <c r="G175" s="261">
        <v>0</v>
      </c>
      <c r="H175" s="262">
        <v>54.02</v>
      </c>
      <c r="I175" s="251"/>
    </row>
    <row r="176" spans="1:9" ht="25.5">
      <c r="A176" s="256" t="s">
        <v>168</v>
      </c>
      <c r="B176" s="257" t="s">
        <v>453</v>
      </c>
      <c r="C176" s="258">
        <v>0</v>
      </c>
      <c r="D176" s="258">
        <v>0</v>
      </c>
      <c r="E176" s="258">
        <v>514472</v>
      </c>
      <c r="F176" s="258">
        <v>514472</v>
      </c>
      <c r="G176" s="258">
        <v>0</v>
      </c>
      <c r="H176" s="259">
        <v>514472</v>
      </c>
      <c r="I176" s="251"/>
    </row>
    <row r="177" spans="1:9">
      <c r="A177" s="269" t="s">
        <v>454</v>
      </c>
      <c r="B177" s="270" t="s">
        <v>433</v>
      </c>
      <c r="C177" s="271">
        <v>0</v>
      </c>
      <c r="D177" s="271">
        <v>0</v>
      </c>
      <c r="E177" s="271">
        <v>514472</v>
      </c>
      <c r="F177" s="271">
        <v>514472</v>
      </c>
      <c r="G177" s="271">
        <v>0</v>
      </c>
      <c r="H177" s="272">
        <v>514472</v>
      </c>
      <c r="I177" s="251"/>
    </row>
    <row r="178" spans="1:9">
      <c r="A178" s="140" t="s">
        <v>170</v>
      </c>
      <c r="B178" s="266" t="s">
        <v>171</v>
      </c>
      <c r="C178" s="267">
        <v>2704964394.4000001</v>
      </c>
      <c r="D178" s="267">
        <v>1794346819.5</v>
      </c>
      <c r="E178" s="267">
        <v>9234928.5099999998</v>
      </c>
      <c r="F178" s="267">
        <v>4490076285.3900003</v>
      </c>
      <c r="G178" s="267">
        <v>0</v>
      </c>
      <c r="H178" s="268">
        <v>4490076285.3900003</v>
      </c>
      <c r="I178" s="251"/>
    </row>
    <row r="179" spans="1:9">
      <c r="A179" s="273" t="s">
        <v>172</v>
      </c>
      <c r="B179" s="274" t="s">
        <v>173</v>
      </c>
      <c r="C179" s="275">
        <v>2563391050.3699999</v>
      </c>
      <c r="D179" s="275">
        <v>1764257262.05</v>
      </c>
      <c r="E179" s="275">
        <v>9234928.5099999998</v>
      </c>
      <c r="F179" s="275">
        <v>4318413383.9099998</v>
      </c>
      <c r="G179" s="275">
        <v>0</v>
      </c>
      <c r="H179" s="276">
        <v>4318413383.9099998</v>
      </c>
      <c r="I179" s="251"/>
    </row>
    <row r="180" spans="1:9">
      <c r="A180" s="277" t="s">
        <v>174</v>
      </c>
      <c r="B180" s="278" t="s">
        <v>175</v>
      </c>
      <c r="C180" s="279">
        <v>1064022185.9400001</v>
      </c>
      <c r="D180" s="279">
        <v>547414933.01999998</v>
      </c>
      <c r="E180" s="279">
        <v>0</v>
      </c>
      <c r="F180" s="279">
        <v>1611437118.96</v>
      </c>
      <c r="G180" s="279">
        <v>0</v>
      </c>
      <c r="H180" s="280">
        <v>1611437118.96</v>
      </c>
      <c r="I180" s="251"/>
    </row>
    <row r="181" spans="1:9">
      <c r="A181" s="269" t="s">
        <v>455</v>
      </c>
      <c r="B181" s="270" t="s">
        <v>456</v>
      </c>
      <c r="C181" s="271">
        <v>773888431</v>
      </c>
      <c r="D181" s="271">
        <v>391158775</v>
      </c>
      <c r="E181" s="271">
        <v>0</v>
      </c>
      <c r="F181" s="271">
        <v>1165047206</v>
      </c>
      <c r="G181" s="271">
        <v>0</v>
      </c>
      <c r="H181" s="272">
        <v>1165047206</v>
      </c>
      <c r="I181" s="251"/>
    </row>
    <row r="182" spans="1:9">
      <c r="A182" s="269" t="s">
        <v>457</v>
      </c>
      <c r="B182" s="270" t="s">
        <v>458</v>
      </c>
      <c r="C182" s="271">
        <v>2877486</v>
      </c>
      <c r="D182" s="271">
        <v>2170847</v>
      </c>
      <c r="E182" s="271">
        <v>0</v>
      </c>
      <c r="F182" s="271">
        <v>5048333</v>
      </c>
      <c r="G182" s="271">
        <v>0</v>
      </c>
      <c r="H182" s="272">
        <v>5048333</v>
      </c>
      <c r="I182" s="251"/>
    </row>
    <row r="183" spans="1:9">
      <c r="A183" s="269" t="s">
        <v>459</v>
      </c>
      <c r="B183" s="270" t="s">
        <v>460</v>
      </c>
      <c r="C183" s="271">
        <v>76717672</v>
      </c>
      <c r="D183" s="271">
        <v>38039179</v>
      </c>
      <c r="E183" s="271">
        <v>0</v>
      </c>
      <c r="F183" s="271">
        <v>114756851</v>
      </c>
      <c r="G183" s="271">
        <v>0</v>
      </c>
      <c r="H183" s="272">
        <v>114756851</v>
      </c>
      <c r="I183" s="251"/>
    </row>
    <row r="184" spans="1:9">
      <c r="A184" s="269" t="s">
        <v>461</v>
      </c>
      <c r="B184" s="270" t="s">
        <v>462</v>
      </c>
      <c r="C184" s="271">
        <v>184539113</v>
      </c>
      <c r="D184" s="271">
        <v>95323541</v>
      </c>
      <c r="E184" s="271">
        <v>0</v>
      </c>
      <c r="F184" s="271">
        <v>279862654</v>
      </c>
      <c r="G184" s="271">
        <v>0</v>
      </c>
      <c r="H184" s="272">
        <v>279862654</v>
      </c>
      <c r="I184" s="251"/>
    </row>
    <row r="185" spans="1:9">
      <c r="A185" s="269" t="s">
        <v>463</v>
      </c>
      <c r="B185" s="270" t="s">
        <v>402</v>
      </c>
      <c r="C185" s="271">
        <v>23021047.940000001</v>
      </c>
      <c r="D185" s="271">
        <v>19193291.02</v>
      </c>
      <c r="E185" s="271">
        <v>0</v>
      </c>
      <c r="F185" s="271">
        <v>42214338.960000001</v>
      </c>
      <c r="G185" s="271">
        <v>0</v>
      </c>
      <c r="H185" s="272">
        <v>42214338.960000001</v>
      </c>
      <c r="I185" s="251"/>
    </row>
    <row r="186" spans="1:9">
      <c r="A186" s="269" t="s">
        <v>464</v>
      </c>
      <c r="B186" s="270" t="s">
        <v>465</v>
      </c>
      <c r="C186" s="271">
        <v>1886471</v>
      </c>
      <c r="D186" s="271">
        <v>968622</v>
      </c>
      <c r="E186" s="271">
        <v>0</v>
      </c>
      <c r="F186" s="271">
        <v>2855093</v>
      </c>
      <c r="G186" s="271">
        <v>0</v>
      </c>
      <c r="H186" s="272">
        <v>2855093</v>
      </c>
      <c r="I186" s="251"/>
    </row>
    <row r="187" spans="1:9">
      <c r="A187" s="269" t="s">
        <v>466</v>
      </c>
      <c r="B187" s="270" t="s">
        <v>467</v>
      </c>
      <c r="C187" s="271">
        <v>1091965</v>
      </c>
      <c r="D187" s="271">
        <v>560678</v>
      </c>
      <c r="E187" s="271">
        <v>0</v>
      </c>
      <c r="F187" s="271">
        <v>1652643</v>
      </c>
      <c r="G187" s="271">
        <v>0</v>
      </c>
      <c r="H187" s="272">
        <v>1652643</v>
      </c>
      <c r="I187" s="251"/>
    </row>
    <row r="188" spans="1:9">
      <c r="A188" s="277" t="s">
        <v>176</v>
      </c>
      <c r="B188" s="278" t="s">
        <v>177</v>
      </c>
      <c r="C188" s="279">
        <v>264004100</v>
      </c>
      <c r="D188" s="279">
        <v>133048400</v>
      </c>
      <c r="E188" s="279">
        <v>0</v>
      </c>
      <c r="F188" s="279">
        <v>397052500</v>
      </c>
      <c r="G188" s="279">
        <v>0</v>
      </c>
      <c r="H188" s="280">
        <v>397052500</v>
      </c>
      <c r="I188" s="251"/>
    </row>
    <row r="189" spans="1:9">
      <c r="A189" s="269" t="s">
        <v>468</v>
      </c>
      <c r="B189" s="270" t="s">
        <v>415</v>
      </c>
      <c r="C189" s="271">
        <v>41751500</v>
      </c>
      <c r="D189" s="271">
        <v>22217500</v>
      </c>
      <c r="E189" s="271">
        <v>0</v>
      </c>
      <c r="F189" s="271">
        <v>63969000</v>
      </c>
      <c r="G189" s="271">
        <v>0</v>
      </c>
      <c r="H189" s="272">
        <v>63969000</v>
      </c>
      <c r="I189" s="251"/>
    </row>
    <row r="190" spans="1:9">
      <c r="A190" s="269" t="s">
        <v>469</v>
      </c>
      <c r="B190" s="270" t="s">
        <v>470</v>
      </c>
      <c r="C190" s="271">
        <v>89738100</v>
      </c>
      <c r="D190" s="271">
        <v>44713500</v>
      </c>
      <c r="E190" s="271">
        <v>0</v>
      </c>
      <c r="F190" s="271">
        <v>134451600</v>
      </c>
      <c r="G190" s="271">
        <v>0</v>
      </c>
      <c r="H190" s="272">
        <v>134451600</v>
      </c>
      <c r="I190" s="251"/>
    </row>
    <row r="191" spans="1:9">
      <c r="A191" s="269" t="s">
        <v>471</v>
      </c>
      <c r="B191" s="270" t="s">
        <v>472</v>
      </c>
      <c r="C191" s="271">
        <v>5829100</v>
      </c>
      <c r="D191" s="271">
        <v>2990000</v>
      </c>
      <c r="E191" s="271">
        <v>0</v>
      </c>
      <c r="F191" s="271">
        <v>8819100</v>
      </c>
      <c r="G191" s="271">
        <v>0</v>
      </c>
      <c r="H191" s="272">
        <v>8819100</v>
      </c>
      <c r="I191" s="251"/>
    </row>
    <row r="192" spans="1:9" ht="25.5">
      <c r="A192" s="269" t="s">
        <v>473</v>
      </c>
      <c r="B192" s="270" t="s">
        <v>474</v>
      </c>
      <c r="C192" s="271">
        <v>126685400</v>
      </c>
      <c r="D192" s="271">
        <v>63127400</v>
      </c>
      <c r="E192" s="271">
        <v>0</v>
      </c>
      <c r="F192" s="271">
        <v>189812800</v>
      </c>
      <c r="G192" s="271">
        <v>0</v>
      </c>
      <c r="H192" s="272">
        <v>189812800</v>
      </c>
      <c r="I192" s="251"/>
    </row>
    <row r="193" spans="1:9">
      <c r="A193" s="277" t="s">
        <v>178</v>
      </c>
      <c r="B193" s="278" t="s">
        <v>179</v>
      </c>
      <c r="C193" s="279">
        <v>52210300</v>
      </c>
      <c r="D193" s="279">
        <v>27781000</v>
      </c>
      <c r="E193" s="279">
        <v>0</v>
      </c>
      <c r="F193" s="279">
        <v>79991300</v>
      </c>
      <c r="G193" s="279">
        <v>0</v>
      </c>
      <c r="H193" s="280">
        <v>79991300</v>
      </c>
      <c r="I193" s="251"/>
    </row>
    <row r="194" spans="1:9">
      <c r="A194" s="269" t="s">
        <v>475</v>
      </c>
      <c r="B194" s="270" t="s">
        <v>374</v>
      </c>
      <c r="C194" s="271">
        <v>31315000</v>
      </c>
      <c r="D194" s="271">
        <v>16663200</v>
      </c>
      <c r="E194" s="271">
        <v>0</v>
      </c>
      <c r="F194" s="271">
        <v>47978200</v>
      </c>
      <c r="G194" s="271">
        <v>0</v>
      </c>
      <c r="H194" s="272">
        <v>47978200</v>
      </c>
      <c r="I194" s="251"/>
    </row>
    <row r="195" spans="1:9">
      <c r="A195" s="269" t="s">
        <v>476</v>
      </c>
      <c r="B195" s="270" t="s">
        <v>375</v>
      </c>
      <c r="C195" s="271">
        <v>5225900</v>
      </c>
      <c r="D195" s="271">
        <v>2780400</v>
      </c>
      <c r="E195" s="271">
        <v>0</v>
      </c>
      <c r="F195" s="271">
        <v>8006300</v>
      </c>
      <c r="G195" s="271">
        <v>0</v>
      </c>
      <c r="H195" s="272">
        <v>8006300</v>
      </c>
      <c r="I195" s="251"/>
    </row>
    <row r="196" spans="1:9">
      <c r="A196" s="269" t="s">
        <v>477</v>
      </c>
      <c r="B196" s="270" t="s">
        <v>367</v>
      </c>
      <c r="C196" s="271">
        <v>5225900</v>
      </c>
      <c r="D196" s="271">
        <v>2780400</v>
      </c>
      <c r="E196" s="271">
        <v>0</v>
      </c>
      <c r="F196" s="271">
        <v>8006300</v>
      </c>
      <c r="G196" s="271">
        <v>0</v>
      </c>
      <c r="H196" s="272">
        <v>8006300</v>
      </c>
      <c r="I196" s="251"/>
    </row>
    <row r="197" spans="1:9">
      <c r="A197" s="269" t="s">
        <v>478</v>
      </c>
      <c r="B197" s="270" t="s">
        <v>366</v>
      </c>
      <c r="C197" s="271">
        <v>10443500</v>
      </c>
      <c r="D197" s="271">
        <v>5557000</v>
      </c>
      <c r="E197" s="271">
        <v>0</v>
      </c>
      <c r="F197" s="271">
        <v>16000500</v>
      </c>
      <c r="G197" s="271">
        <v>0</v>
      </c>
      <c r="H197" s="272">
        <v>16000500</v>
      </c>
      <c r="I197" s="251"/>
    </row>
    <row r="198" spans="1:9">
      <c r="A198" s="277" t="s">
        <v>180</v>
      </c>
      <c r="B198" s="278" t="s">
        <v>181</v>
      </c>
      <c r="C198" s="279">
        <v>359845176.49000001</v>
      </c>
      <c r="D198" s="279">
        <v>224809132.31999999</v>
      </c>
      <c r="E198" s="279">
        <v>0</v>
      </c>
      <c r="F198" s="279">
        <v>584654308.80999994</v>
      </c>
      <c r="G198" s="279">
        <v>0</v>
      </c>
      <c r="H198" s="280">
        <v>584654308.80999994</v>
      </c>
      <c r="I198" s="251"/>
    </row>
    <row r="199" spans="1:9">
      <c r="A199" s="269" t="s">
        <v>479</v>
      </c>
      <c r="B199" s="270" t="s">
        <v>393</v>
      </c>
      <c r="C199" s="271">
        <v>82272676.719999999</v>
      </c>
      <c r="D199" s="271">
        <v>49116262.5</v>
      </c>
      <c r="E199" s="271">
        <v>0</v>
      </c>
      <c r="F199" s="271">
        <v>131388939.22</v>
      </c>
      <c r="G199" s="271">
        <v>0</v>
      </c>
      <c r="H199" s="272">
        <v>131388939.22</v>
      </c>
      <c r="I199" s="251"/>
    </row>
    <row r="200" spans="1:9">
      <c r="A200" s="269" t="s">
        <v>480</v>
      </c>
      <c r="B200" s="270" t="s">
        <v>391</v>
      </c>
      <c r="C200" s="271">
        <v>71202594.290000007</v>
      </c>
      <c r="D200" s="271">
        <v>55796665.409999996</v>
      </c>
      <c r="E200" s="271">
        <v>0</v>
      </c>
      <c r="F200" s="271">
        <v>126999259.7</v>
      </c>
      <c r="G200" s="271">
        <v>0</v>
      </c>
      <c r="H200" s="272">
        <v>126999259.7</v>
      </c>
      <c r="I200" s="251"/>
    </row>
    <row r="201" spans="1:9">
      <c r="A201" s="269" t="s">
        <v>481</v>
      </c>
      <c r="B201" s="270" t="s">
        <v>395</v>
      </c>
      <c r="C201" s="271">
        <v>62012416.200000003</v>
      </c>
      <c r="D201" s="271">
        <v>40560711.609999999</v>
      </c>
      <c r="E201" s="271">
        <v>0</v>
      </c>
      <c r="F201" s="271">
        <v>102573127.81</v>
      </c>
      <c r="G201" s="271">
        <v>0</v>
      </c>
      <c r="H201" s="272">
        <v>102573127.81</v>
      </c>
      <c r="I201" s="251"/>
    </row>
    <row r="202" spans="1:9">
      <c r="A202" s="269" t="s">
        <v>482</v>
      </c>
      <c r="B202" s="270" t="s">
        <v>399</v>
      </c>
      <c r="C202" s="271">
        <v>93778168.25</v>
      </c>
      <c r="D202" s="271">
        <v>49613789.960000001</v>
      </c>
      <c r="E202" s="271">
        <v>0</v>
      </c>
      <c r="F202" s="271">
        <v>143391958.21000001</v>
      </c>
      <c r="G202" s="271">
        <v>0</v>
      </c>
      <c r="H202" s="272">
        <v>143391958.21000001</v>
      </c>
      <c r="I202" s="251"/>
    </row>
    <row r="203" spans="1:9">
      <c r="A203" s="269" t="s">
        <v>483</v>
      </c>
      <c r="B203" s="270" t="s">
        <v>397</v>
      </c>
      <c r="C203" s="271">
        <v>44810638.049999997</v>
      </c>
      <c r="D203" s="271">
        <v>26648238.109999999</v>
      </c>
      <c r="E203" s="271">
        <v>0</v>
      </c>
      <c r="F203" s="271">
        <v>71458876.159999996</v>
      </c>
      <c r="G203" s="271">
        <v>0</v>
      </c>
      <c r="H203" s="272">
        <v>71458876.159999996</v>
      </c>
      <c r="I203" s="251"/>
    </row>
    <row r="204" spans="1:9">
      <c r="A204" s="269" t="s">
        <v>484</v>
      </c>
      <c r="B204" s="270" t="s">
        <v>403</v>
      </c>
      <c r="C204" s="271">
        <v>5768682.9800000004</v>
      </c>
      <c r="D204" s="271">
        <v>3073464.73</v>
      </c>
      <c r="E204" s="271">
        <v>0</v>
      </c>
      <c r="F204" s="271">
        <v>8842147.7100000009</v>
      </c>
      <c r="G204" s="271">
        <v>0</v>
      </c>
      <c r="H204" s="272">
        <v>8842147.7100000009</v>
      </c>
      <c r="I204" s="251"/>
    </row>
    <row r="205" spans="1:9">
      <c r="A205" s="277" t="s">
        <v>184</v>
      </c>
      <c r="B205" s="278" t="s">
        <v>185</v>
      </c>
      <c r="C205" s="279">
        <v>823309287.94000006</v>
      </c>
      <c r="D205" s="279">
        <v>831203796.71000004</v>
      </c>
      <c r="E205" s="279">
        <v>9234928.5099999998</v>
      </c>
      <c r="F205" s="279">
        <v>1645278156.1400001</v>
      </c>
      <c r="G205" s="279">
        <v>0</v>
      </c>
      <c r="H205" s="280">
        <v>1645278156.1400001</v>
      </c>
      <c r="I205" s="251"/>
    </row>
    <row r="206" spans="1:9">
      <c r="A206" s="269" t="s">
        <v>485</v>
      </c>
      <c r="B206" s="270" t="s">
        <v>486</v>
      </c>
      <c r="C206" s="271">
        <v>40000</v>
      </c>
      <c r="D206" s="271">
        <v>0</v>
      </c>
      <c r="E206" s="271">
        <v>0</v>
      </c>
      <c r="F206" s="271">
        <v>40000</v>
      </c>
      <c r="G206" s="271">
        <v>0</v>
      </c>
      <c r="H206" s="272">
        <v>40000</v>
      </c>
      <c r="I206" s="251"/>
    </row>
    <row r="207" spans="1:9">
      <c r="A207" s="269" t="s">
        <v>487</v>
      </c>
      <c r="B207" s="270" t="s">
        <v>377</v>
      </c>
      <c r="C207" s="271">
        <v>13522051.970000001</v>
      </c>
      <c r="D207" s="271">
        <v>10986119.01</v>
      </c>
      <c r="E207" s="271">
        <v>0</v>
      </c>
      <c r="F207" s="271">
        <v>24508170.98</v>
      </c>
      <c r="G207" s="271">
        <v>0</v>
      </c>
      <c r="H207" s="272">
        <v>24508170.98</v>
      </c>
      <c r="I207" s="251"/>
    </row>
    <row r="208" spans="1:9">
      <c r="A208" s="269" t="s">
        <v>488</v>
      </c>
      <c r="B208" s="270" t="s">
        <v>385</v>
      </c>
      <c r="C208" s="271">
        <v>0</v>
      </c>
      <c r="D208" s="271">
        <v>9234928.5099999998</v>
      </c>
      <c r="E208" s="271">
        <v>9234928.5099999998</v>
      </c>
      <c r="F208" s="271">
        <v>0</v>
      </c>
      <c r="G208" s="271">
        <v>0</v>
      </c>
      <c r="H208" s="272">
        <v>0</v>
      </c>
      <c r="I208" s="251"/>
    </row>
    <row r="209" spans="1:9">
      <c r="A209" s="269" t="s">
        <v>489</v>
      </c>
      <c r="B209" s="270" t="s">
        <v>360</v>
      </c>
      <c r="C209" s="271">
        <v>156916</v>
      </c>
      <c r="D209" s="271">
        <v>2971926</v>
      </c>
      <c r="E209" s="271">
        <v>0</v>
      </c>
      <c r="F209" s="271">
        <v>3128842</v>
      </c>
      <c r="G209" s="271">
        <v>0</v>
      </c>
      <c r="H209" s="272">
        <v>3128842</v>
      </c>
      <c r="I209" s="251"/>
    </row>
    <row r="210" spans="1:9">
      <c r="A210" s="127" t="s">
        <v>490</v>
      </c>
      <c r="B210" s="260" t="s">
        <v>280</v>
      </c>
      <c r="C210" s="261">
        <v>62365926.549999997</v>
      </c>
      <c r="D210" s="261">
        <v>31769025.73</v>
      </c>
      <c r="E210" s="261">
        <v>0</v>
      </c>
      <c r="F210" s="261">
        <v>94134952.280000001</v>
      </c>
      <c r="G210" s="261">
        <v>0</v>
      </c>
      <c r="H210" s="262">
        <v>94134952.280000001</v>
      </c>
      <c r="I210" s="251"/>
    </row>
    <row r="211" spans="1:9">
      <c r="A211" s="269" t="s">
        <v>491</v>
      </c>
      <c r="B211" s="270" t="s">
        <v>492</v>
      </c>
      <c r="C211" s="271">
        <v>1532467</v>
      </c>
      <c r="D211" s="271">
        <v>0</v>
      </c>
      <c r="E211" s="271">
        <v>0</v>
      </c>
      <c r="F211" s="271">
        <v>1532467</v>
      </c>
      <c r="G211" s="271">
        <v>0</v>
      </c>
      <c r="H211" s="272">
        <v>1532467</v>
      </c>
      <c r="I211" s="251"/>
    </row>
    <row r="212" spans="1:9">
      <c r="A212" s="269" t="s">
        <v>493</v>
      </c>
      <c r="B212" s="270" t="s">
        <v>494</v>
      </c>
      <c r="C212" s="271">
        <v>31650562</v>
      </c>
      <c r="D212" s="271">
        <v>15825281</v>
      </c>
      <c r="E212" s="271">
        <v>0</v>
      </c>
      <c r="F212" s="271">
        <v>47475843</v>
      </c>
      <c r="G212" s="271">
        <v>0</v>
      </c>
      <c r="H212" s="272">
        <v>47475843</v>
      </c>
      <c r="I212" s="251"/>
    </row>
    <row r="213" spans="1:9">
      <c r="A213" s="269" t="s">
        <v>495</v>
      </c>
      <c r="B213" s="270" t="s">
        <v>240</v>
      </c>
      <c r="C213" s="271">
        <v>682919.45</v>
      </c>
      <c r="D213" s="271">
        <v>888093.55</v>
      </c>
      <c r="E213" s="271">
        <v>0</v>
      </c>
      <c r="F213" s="271">
        <v>1571013</v>
      </c>
      <c r="G213" s="271">
        <v>0</v>
      </c>
      <c r="H213" s="272">
        <v>1571013</v>
      </c>
      <c r="I213" s="251"/>
    </row>
    <row r="214" spans="1:9">
      <c r="A214" s="269" t="s">
        <v>498</v>
      </c>
      <c r="B214" s="270" t="s">
        <v>499</v>
      </c>
      <c r="C214" s="271">
        <v>0</v>
      </c>
      <c r="D214" s="271">
        <v>36373500</v>
      </c>
      <c r="E214" s="271">
        <v>0</v>
      </c>
      <c r="F214" s="271">
        <v>36373500</v>
      </c>
      <c r="G214" s="271">
        <v>0</v>
      </c>
      <c r="H214" s="272">
        <v>36373500</v>
      </c>
      <c r="I214" s="251"/>
    </row>
    <row r="215" spans="1:9">
      <c r="A215" s="269" t="s">
        <v>502</v>
      </c>
      <c r="B215" s="270" t="s">
        <v>379</v>
      </c>
      <c r="C215" s="271">
        <v>0</v>
      </c>
      <c r="D215" s="271">
        <v>16459586</v>
      </c>
      <c r="E215" s="271">
        <v>0</v>
      </c>
      <c r="F215" s="271">
        <v>16459586</v>
      </c>
      <c r="G215" s="271">
        <v>0</v>
      </c>
      <c r="H215" s="272">
        <v>16459586</v>
      </c>
      <c r="I215" s="251"/>
    </row>
    <row r="216" spans="1:9">
      <c r="A216" s="269" t="s">
        <v>503</v>
      </c>
      <c r="B216" s="270" t="s">
        <v>328</v>
      </c>
      <c r="C216" s="271">
        <v>602142918.13999999</v>
      </c>
      <c r="D216" s="271">
        <v>638825895.25999999</v>
      </c>
      <c r="E216" s="271">
        <v>0</v>
      </c>
      <c r="F216" s="271">
        <v>1240968813.4000001</v>
      </c>
      <c r="G216" s="271">
        <v>0</v>
      </c>
      <c r="H216" s="272">
        <v>1240968813.4000001</v>
      </c>
      <c r="I216" s="251"/>
    </row>
    <row r="217" spans="1:9">
      <c r="A217" s="269" t="s">
        <v>504</v>
      </c>
      <c r="B217" s="270" t="s">
        <v>330</v>
      </c>
      <c r="C217" s="271">
        <v>111215526.83</v>
      </c>
      <c r="D217" s="271">
        <v>67869441.650000006</v>
      </c>
      <c r="E217" s="271">
        <v>0</v>
      </c>
      <c r="F217" s="271">
        <v>179084968.47999999</v>
      </c>
      <c r="G217" s="271">
        <v>0</v>
      </c>
      <c r="H217" s="272">
        <v>179084968.47999999</v>
      </c>
      <c r="I217" s="251"/>
    </row>
    <row r="218" spans="1:9" ht="25.5">
      <c r="A218" s="273" t="s">
        <v>188</v>
      </c>
      <c r="B218" s="274" t="s">
        <v>189</v>
      </c>
      <c r="C218" s="275">
        <v>130075543.03</v>
      </c>
      <c r="D218" s="275">
        <v>30089317.43</v>
      </c>
      <c r="E218" s="275">
        <v>0</v>
      </c>
      <c r="F218" s="275">
        <v>160164860.46000001</v>
      </c>
      <c r="G218" s="275">
        <v>0</v>
      </c>
      <c r="H218" s="276">
        <v>160164860.46000001</v>
      </c>
      <c r="I218" s="251"/>
    </row>
    <row r="219" spans="1:9">
      <c r="A219" s="277" t="s">
        <v>191</v>
      </c>
      <c r="B219" s="278" t="s">
        <v>192</v>
      </c>
      <c r="C219" s="279">
        <v>59143997.030000001</v>
      </c>
      <c r="D219" s="279">
        <v>29011682.43</v>
      </c>
      <c r="E219" s="279">
        <v>0</v>
      </c>
      <c r="F219" s="279">
        <v>88155679.459999993</v>
      </c>
      <c r="G219" s="279">
        <v>0</v>
      </c>
      <c r="H219" s="280">
        <v>88155679.459999993</v>
      </c>
      <c r="I219" s="251"/>
    </row>
    <row r="220" spans="1:9">
      <c r="A220" s="269" t="s">
        <v>505</v>
      </c>
      <c r="B220" s="270" t="s">
        <v>244</v>
      </c>
      <c r="C220" s="271">
        <v>15437498.960000001</v>
      </c>
      <c r="D220" s="271">
        <v>7718749.4800000004</v>
      </c>
      <c r="E220" s="271">
        <v>0</v>
      </c>
      <c r="F220" s="271">
        <v>23156248.440000001</v>
      </c>
      <c r="G220" s="271">
        <v>0</v>
      </c>
      <c r="H220" s="272">
        <v>23156248.440000001</v>
      </c>
      <c r="I220" s="251"/>
    </row>
    <row r="221" spans="1:9">
      <c r="A221" s="269" t="s">
        <v>506</v>
      </c>
      <c r="B221" s="270" t="s">
        <v>246</v>
      </c>
      <c r="C221" s="271">
        <v>7742815</v>
      </c>
      <c r="D221" s="271">
        <v>3871407.5</v>
      </c>
      <c r="E221" s="271">
        <v>0</v>
      </c>
      <c r="F221" s="271">
        <v>11614222.5</v>
      </c>
      <c r="G221" s="271">
        <v>0</v>
      </c>
      <c r="H221" s="272">
        <v>11614222.5</v>
      </c>
      <c r="I221" s="251"/>
    </row>
    <row r="222" spans="1:9">
      <c r="A222" s="127" t="s">
        <v>507</v>
      </c>
      <c r="B222" s="260" t="s">
        <v>250</v>
      </c>
      <c r="C222" s="261">
        <v>31928950.190000001</v>
      </c>
      <c r="D222" s="261">
        <v>15404159.01</v>
      </c>
      <c r="E222" s="261">
        <v>0</v>
      </c>
      <c r="F222" s="261">
        <v>47333109.200000003</v>
      </c>
      <c r="G222" s="261">
        <v>0</v>
      </c>
      <c r="H222" s="262">
        <v>47333109.200000003</v>
      </c>
      <c r="I222" s="251"/>
    </row>
    <row r="223" spans="1:9">
      <c r="A223" s="269" t="s">
        <v>508</v>
      </c>
      <c r="B223" s="270" t="s">
        <v>273</v>
      </c>
      <c r="C223" s="271">
        <v>4034732.88</v>
      </c>
      <c r="D223" s="271">
        <v>2017366.44</v>
      </c>
      <c r="E223" s="271">
        <v>0</v>
      </c>
      <c r="F223" s="271">
        <v>6052099.3200000003</v>
      </c>
      <c r="G223" s="271">
        <v>0</v>
      </c>
      <c r="H223" s="272">
        <v>6052099.3200000003</v>
      </c>
      <c r="I223" s="251"/>
    </row>
    <row r="224" spans="1:9">
      <c r="A224" s="277" t="s">
        <v>193</v>
      </c>
      <c r="B224" s="278" t="s">
        <v>194</v>
      </c>
      <c r="C224" s="279">
        <v>3793274</v>
      </c>
      <c r="D224" s="279">
        <v>1077635</v>
      </c>
      <c r="E224" s="279">
        <v>0</v>
      </c>
      <c r="F224" s="279">
        <v>4870909</v>
      </c>
      <c r="G224" s="279">
        <v>0</v>
      </c>
      <c r="H224" s="280">
        <v>4870909</v>
      </c>
      <c r="I224" s="251"/>
    </row>
    <row r="225" spans="1:9">
      <c r="A225" s="127" t="s">
        <v>509</v>
      </c>
      <c r="B225" s="260" t="s">
        <v>294</v>
      </c>
      <c r="C225" s="261">
        <v>3793274</v>
      </c>
      <c r="D225" s="261">
        <v>1077635</v>
      </c>
      <c r="E225" s="261">
        <v>0</v>
      </c>
      <c r="F225" s="261">
        <v>4870909</v>
      </c>
      <c r="G225" s="261">
        <v>0</v>
      </c>
      <c r="H225" s="262">
        <v>4870909</v>
      </c>
      <c r="I225" s="251"/>
    </row>
    <row r="226" spans="1:9">
      <c r="A226" s="277" t="s">
        <v>195</v>
      </c>
      <c r="B226" s="278" t="s">
        <v>196</v>
      </c>
      <c r="C226" s="279">
        <v>67138272</v>
      </c>
      <c r="D226" s="279">
        <v>0</v>
      </c>
      <c r="E226" s="279">
        <v>0</v>
      </c>
      <c r="F226" s="279">
        <v>67138272</v>
      </c>
      <c r="G226" s="279">
        <v>0</v>
      </c>
      <c r="H226" s="280">
        <v>67138272</v>
      </c>
      <c r="I226" s="251"/>
    </row>
    <row r="227" spans="1:9">
      <c r="A227" s="269" t="s">
        <v>510</v>
      </c>
      <c r="B227" s="270" t="s">
        <v>419</v>
      </c>
      <c r="C227" s="271">
        <v>67138272</v>
      </c>
      <c r="D227" s="271">
        <v>0</v>
      </c>
      <c r="E227" s="271">
        <v>0</v>
      </c>
      <c r="F227" s="271">
        <v>67138272</v>
      </c>
      <c r="G227" s="271">
        <v>0</v>
      </c>
      <c r="H227" s="272">
        <v>67138272</v>
      </c>
      <c r="I227" s="251"/>
    </row>
    <row r="228" spans="1:9">
      <c r="A228" s="273" t="s">
        <v>197</v>
      </c>
      <c r="B228" s="274" t="s">
        <v>199</v>
      </c>
      <c r="C228" s="275">
        <v>11497801</v>
      </c>
      <c r="D228" s="275">
        <v>240.02</v>
      </c>
      <c r="E228" s="275">
        <v>0</v>
      </c>
      <c r="F228" s="275">
        <v>11498041.02</v>
      </c>
      <c r="G228" s="275">
        <v>0</v>
      </c>
      <c r="H228" s="276">
        <v>11498041.02</v>
      </c>
      <c r="I228" s="251"/>
    </row>
    <row r="229" spans="1:9">
      <c r="A229" s="277" t="s">
        <v>200</v>
      </c>
      <c r="B229" s="278" t="s">
        <v>201</v>
      </c>
      <c r="C229" s="279">
        <v>0</v>
      </c>
      <c r="D229" s="279">
        <v>240.02</v>
      </c>
      <c r="E229" s="279">
        <v>0</v>
      </c>
      <c r="F229" s="279">
        <v>240.02</v>
      </c>
      <c r="G229" s="279">
        <v>0</v>
      </c>
      <c r="H229" s="280">
        <v>240.02</v>
      </c>
      <c r="I229" s="251"/>
    </row>
    <row r="230" spans="1:9">
      <c r="A230" s="127" t="s">
        <v>511</v>
      </c>
      <c r="B230" s="260" t="s">
        <v>512</v>
      </c>
      <c r="C230" s="261">
        <v>0</v>
      </c>
      <c r="D230" s="261">
        <v>240.02</v>
      </c>
      <c r="E230" s="261">
        <v>0</v>
      </c>
      <c r="F230" s="261">
        <v>240.02</v>
      </c>
      <c r="G230" s="261">
        <v>0</v>
      </c>
      <c r="H230" s="262">
        <v>240.02</v>
      </c>
      <c r="I230" s="251"/>
    </row>
    <row r="231" spans="1:9">
      <c r="A231" s="277" t="s">
        <v>202</v>
      </c>
      <c r="B231" s="278" t="s">
        <v>513</v>
      </c>
      <c r="C231" s="279">
        <v>11497801</v>
      </c>
      <c r="D231" s="279">
        <v>0</v>
      </c>
      <c r="E231" s="279">
        <v>0</v>
      </c>
      <c r="F231" s="279">
        <v>11497801</v>
      </c>
      <c r="G231" s="279">
        <v>0</v>
      </c>
      <c r="H231" s="280">
        <v>11497801</v>
      </c>
      <c r="I231" s="251"/>
    </row>
    <row r="232" spans="1:9">
      <c r="A232" s="269" t="s">
        <v>514</v>
      </c>
      <c r="B232" s="270" t="s">
        <v>235</v>
      </c>
      <c r="C232" s="271">
        <v>11497801</v>
      </c>
      <c r="D232" s="271">
        <v>0</v>
      </c>
      <c r="E232" s="271">
        <v>0</v>
      </c>
      <c r="F232" s="271">
        <v>11497801</v>
      </c>
      <c r="G232" s="271">
        <v>0</v>
      </c>
      <c r="H232" s="272">
        <v>11497801</v>
      </c>
      <c r="I232" s="251"/>
    </row>
    <row r="233" spans="1:9">
      <c r="A233" s="140" t="s">
        <v>105</v>
      </c>
      <c r="B233" s="266" t="s">
        <v>106</v>
      </c>
      <c r="C233" s="267">
        <v>0</v>
      </c>
      <c r="D233" s="267">
        <v>272099994</v>
      </c>
      <c r="E233" s="267">
        <v>272099994</v>
      </c>
      <c r="F233" s="267">
        <v>0</v>
      </c>
      <c r="G233" s="267">
        <v>0</v>
      </c>
      <c r="H233" s="268">
        <v>0</v>
      </c>
      <c r="I233" s="251"/>
    </row>
    <row r="234" spans="1:9">
      <c r="A234" s="273" t="s">
        <v>109</v>
      </c>
      <c r="B234" s="274" t="s">
        <v>110</v>
      </c>
      <c r="C234" s="275">
        <v>347088385</v>
      </c>
      <c r="D234" s="275">
        <v>0</v>
      </c>
      <c r="E234" s="275">
        <v>0</v>
      </c>
      <c r="F234" s="275">
        <v>347088385</v>
      </c>
      <c r="G234" s="275">
        <v>0</v>
      </c>
      <c r="H234" s="276">
        <v>347088385</v>
      </c>
      <c r="I234" s="251"/>
    </row>
    <row r="235" spans="1:9">
      <c r="A235" s="277" t="s">
        <v>113</v>
      </c>
      <c r="B235" s="278" t="s">
        <v>114</v>
      </c>
      <c r="C235" s="279">
        <v>347088385</v>
      </c>
      <c r="D235" s="279">
        <v>0</v>
      </c>
      <c r="E235" s="279">
        <v>0</v>
      </c>
      <c r="F235" s="279">
        <v>347088385</v>
      </c>
      <c r="G235" s="279">
        <v>0</v>
      </c>
      <c r="H235" s="280">
        <v>347088385</v>
      </c>
      <c r="I235" s="251"/>
    </row>
    <row r="236" spans="1:9">
      <c r="A236" s="269" t="s">
        <v>515</v>
      </c>
      <c r="B236" s="270" t="s">
        <v>516</v>
      </c>
      <c r="C236" s="271">
        <v>347088385</v>
      </c>
      <c r="D236" s="271">
        <v>0</v>
      </c>
      <c r="E236" s="271">
        <v>0</v>
      </c>
      <c r="F236" s="271">
        <v>347088385</v>
      </c>
      <c r="G236" s="271">
        <v>0</v>
      </c>
      <c r="H236" s="272">
        <v>347088385</v>
      </c>
      <c r="I236" s="251"/>
    </row>
    <row r="237" spans="1:9">
      <c r="A237" s="127" t="s">
        <v>517</v>
      </c>
      <c r="B237" s="260" t="s">
        <v>518</v>
      </c>
      <c r="C237" s="261">
        <v>0</v>
      </c>
      <c r="D237" s="261">
        <v>0</v>
      </c>
      <c r="E237" s="261">
        <v>0</v>
      </c>
      <c r="F237" s="261">
        <v>0</v>
      </c>
      <c r="G237" s="261">
        <v>0</v>
      </c>
      <c r="H237" s="262">
        <v>0</v>
      </c>
      <c r="I237" s="251"/>
    </row>
    <row r="238" spans="1:9">
      <c r="A238" s="273" t="s">
        <v>117</v>
      </c>
      <c r="B238" s="274" t="s">
        <v>118</v>
      </c>
      <c r="C238" s="275">
        <v>314913137.89999998</v>
      </c>
      <c r="D238" s="275">
        <v>271320019</v>
      </c>
      <c r="E238" s="275">
        <v>779975</v>
      </c>
      <c r="F238" s="275">
        <v>585453181.89999998</v>
      </c>
      <c r="G238" s="275">
        <v>0</v>
      </c>
      <c r="H238" s="276">
        <v>585453181.89999998</v>
      </c>
      <c r="I238" s="251"/>
    </row>
    <row r="239" spans="1:9">
      <c r="A239" s="277" t="s">
        <v>121</v>
      </c>
      <c r="B239" s="278" t="s">
        <v>122</v>
      </c>
      <c r="C239" s="279">
        <v>35025440</v>
      </c>
      <c r="D239" s="279">
        <v>0</v>
      </c>
      <c r="E239" s="279">
        <v>0</v>
      </c>
      <c r="F239" s="279">
        <v>35025440</v>
      </c>
      <c r="G239" s="279">
        <v>0</v>
      </c>
      <c r="H239" s="280">
        <v>35025440</v>
      </c>
      <c r="I239" s="251"/>
    </row>
    <row r="240" spans="1:9">
      <c r="A240" s="269" t="s">
        <v>519</v>
      </c>
      <c r="B240" s="270" t="s">
        <v>435</v>
      </c>
      <c r="C240" s="271">
        <v>35025440</v>
      </c>
      <c r="D240" s="271">
        <v>0</v>
      </c>
      <c r="E240" s="271">
        <v>0</v>
      </c>
      <c r="F240" s="271">
        <v>35025440</v>
      </c>
      <c r="G240" s="271">
        <v>0</v>
      </c>
      <c r="H240" s="272">
        <v>35025440</v>
      </c>
      <c r="I240" s="251"/>
    </row>
    <row r="241" spans="1:9">
      <c r="A241" s="277" t="s">
        <v>125</v>
      </c>
      <c r="B241" s="278" t="s">
        <v>126</v>
      </c>
      <c r="C241" s="279">
        <v>279887697.89999998</v>
      </c>
      <c r="D241" s="279">
        <v>271320019</v>
      </c>
      <c r="E241" s="279">
        <v>779975</v>
      </c>
      <c r="F241" s="279">
        <v>550427741.89999998</v>
      </c>
      <c r="G241" s="279">
        <v>0</v>
      </c>
      <c r="H241" s="280">
        <v>550427741.89999998</v>
      </c>
      <c r="I241" s="251"/>
    </row>
    <row r="242" spans="1:9">
      <c r="A242" s="127" t="s">
        <v>520</v>
      </c>
      <c r="B242" s="260" t="s">
        <v>521</v>
      </c>
      <c r="C242" s="261">
        <v>279887697.89999998</v>
      </c>
      <c r="D242" s="261">
        <v>271320019</v>
      </c>
      <c r="E242" s="261">
        <v>779975</v>
      </c>
      <c r="F242" s="261">
        <v>550427741.89999998</v>
      </c>
      <c r="G242" s="261">
        <v>0</v>
      </c>
      <c r="H242" s="262">
        <v>550427741.89999998</v>
      </c>
      <c r="I242" s="251"/>
    </row>
    <row r="243" spans="1:9">
      <c r="A243" s="273" t="s">
        <v>129</v>
      </c>
      <c r="B243" s="274" t="s">
        <v>130</v>
      </c>
      <c r="C243" s="275">
        <v>-662001522.89999998</v>
      </c>
      <c r="D243" s="275">
        <v>779975</v>
      </c>
      <c r="E243" s="275">
        <v>271320019</v>
      </c>
      <c r="F243" s="275">
        <v>-932541566.89999998</v>
      </c>
      <c r="G243" s="275">
        <v>0</v>
      </c>
      <c r="H243" s="276">
        <v>-932541566.89999998</v>
      </c>
      <c r="I243" s="251"/>
    </row>
    <row r="244" spans="1:9">
      <c r="A244" s="277" t="s">
        <v>133</v>
      </c>
      <c r="B244" s="278" t="s">
        <v>522</v>
      </c>
      <c r="C244" s="279">
        <v>-347088385</v>
      </c>
      <c r="D244" s="279">
        <v>0</v>
      </c>
      <c r="E244" s="279">
        <v>0</v>
      </c>
      <c r="F244" s="279">
        <v>-347088385</v>
      </c>
      <c r="G244" s="279">
        <v>0</v>
      </c>
      <c r="H244" s="280">
        <v>-347088385</v>
      </c>
      <c r="I244" s="251"/>
    </row>
    <row r="245" spans="1:9">
      <c r="A245" s="127" t="s">
        <v>523</v>
      </c>
      <c r="B245" s="260" t="s">
        <v>524</v>
      </c>
      <c r="C245" s="261">
        <v>-347088385</v>
      </c>
      <c r="D245" s="261">
        <v>0</v>
      </c>
      <c r="E245" s="261">
        <v>0</v>
      </c>
      <c r="F245" s="261">
        <v>-347088385</v>
      </c>
      <c r="G245" s="261">
        <v>0</v>
      </c>
      <c r="H245" s="262">
        <v>-347088385</v>
      </c>
      <c r="I245" s="251"/>
    </row>
    <row r="246" spans="1:9">
      <c r="A246" s="277" t="s">
        <v>137</v>
      </c>
      <c r="B246" s="278" t="s">
        <v>138</v>
      </c>
      <c r="C246" s="279">
        <v>-314913137.89999998</v>
      </c>
      <c r="D246" s="279">
        <v>779975</v>
      </c>
      <c r="E246" s="279">
        <v>271320019</v>
      </c>
      <c r="F246" s="279">
        <v>-585453181.89999998</v>
      </c>
      <c r="G246" s="279">
        <v>0</v>
      </c>
      <c r="H246" s="280">
        <v>-585453181.89999998</v>
      </c>
      <c r="I246" s="251"/>
    </row>
    <row r="247" spans="1:9">
      <c r="A247" s="269" t="s">
        <v>525</v>
      </c>
      <c r="B247" s="270" t="s">
        <v>526</v>
      </c>
      <c r="C247" s="271">
        <v>-35025440</v>
      </c>
      <c r="D247" s="271">
        <v>0</v>
      </c>
      <c r="E247" s="271">
        <v>0</v>
      </c>
      <c r="F247" s="271">
        <v>-35025440</v>
      </c>
      <c r="G247" s="271">
        <v>0</v>
      </c>
      <c r="H247" s="272">
        <v>-35025440</v>
      </c>
      <c r="I247" s="251"/>
    </row>
    <row r="248" spans="1:9">
      <c r="A248" s="269" t="s">
        <v>527</v>
      </c>
      <c r="B248" s="270" t="s">
        <v>528</v>
      </c>
      <c r="C248" s="271">
        <v>-279887697.89999998</v>
      </c>
      <c r="D248" s="271">
        <v>779975</v>
      </c>
      <c r="E248" s="271">
        <v>271320019</v>
      </c>
      <c r="F248" s="271">
        <v>-550427741.89999998</v>
      </c>
      <c r="G248" s="271">
        <v>0</v>
      </c>
      <c r="H248" s="272">
        <v>-550427741.89999998</v>
      </c>
      <c r="I248" s="251"/>
    </row>
    <row r="249" spans="1:9">
      <c r="A249" s="140" t="s">
        <v>107</v>
      </c>
      <c r="B249" s="266" t="s">
        <v>108</v>
      </c>
      <c r="C249" s="267">
        <v>0</v>
      </c>
      <c r="D249" s="267">
        <v>36373500</v>
      </c>
      <c r="E249" s="267">
        <v>36373500</v>
      </c>
      <c r="F249" s="267">
        <v>0</v>
      </c>
      <c r="G249" s="267">
        <v>0</v>
      </c>
      <c r="H249" s="268">
        <v>0</v>
      </c>
      <c r="I249" s="251"/>
    </row>
    <row r="250" spans="1:9">
      <c r="A250" s="273" t="s">
        <v>111</v>
      </c>
      <c r="B250" s="274" t="s">
        <v>112</v>
      </c>
      <c r="C250" s="275">
        <v>34682312064.209999</v>
      </c>
      <c r="D250" s="275">
        <v>36373500</v>
      </c>
      <c r="E250" s="275">
        <v>0</v>
      </c>
      <c r="F250" s="275">
        <v>34645938564.209999</v>
      </c>
      <c r="G250" s="275">
        <v>0</v>
      </c>
      <c r="H250" s="276">
        <v>34645938564.209999</v>
      </c>
      <c r="I250" s="251"/>
    </row>
    <row r="251" spans="1:9" ht="25.5">
      <c r="A251" s="277" t="s">
        <v>115</v>
      </c>
      <c r="B251" s="278" t="s">
        <v>116</v>
      </c>
      <c r="C251" s="279">
        <v>34544163174</v>
      </c>
      <c r="D251" s="279">
        <v>0</v>
      </c>
      <c r="E251" s="279">
        <v>0</v>
      </c>
      <c r="F251" s="279">
        <v>34544163174</v>
      </c>
      <c r="G251" s="279">
        <v>0</v>
      </c>
      <c r="H251" s="280">
        <v>34544163174</v>
      </c>
      <c r="I251" s="251"/>
    </row>
    <row r="252" spans="1:9">
      <c r="A252" s="269" t="s">
        <v>529</v>
      </c>
      <c r="B252" s="270" t="s">
        <v>530</v>
      </c>
      <c r="C252" s="271">
        <v>34544163174</v>
      </c>
      <c r="D252" s="271">
        <v>0</v>
      </c>
      <c r="E252" s="271">
        <v>0</v>
      </c>
      <c r="F252" s="271">
        <v>34544163174</v>
      </c>
      <c r="G252" s="271">
        <v>0</v>
      </c>
      <c r="H252" s="272">
        <v>34544163174</v>
      </c>
      <c r="I252" s="251"/>
    </row>
    <row r="253" spans="1:9">
      <c r="A253" s="277" t="s">
        <v>119</v>
      </c>
      <c r="B253" s="278" t="s">
        <v>120</v>
      </c>
      <c r="C253" s="279">
        <v>138148890.21000001</v>
      </c>
      <c r="D253" s="279">
        <v>36373500</v>
      </c>
      <c r="E253" s="279">
        <v>0</v>
      </c>
      <c r="F253" s="279">
        <v>101775390.20999999</v>
      </c>
      <c r="G253" s="279">
        <v>0</v>
      </c>
      <c r="H253" s="280">
        <v>101775390.20999999</v>
      </c>
      <c r="I253" s="251"/>
    </row>
    <row r="254" spans="1:9">
      <c r="A254" s="269" t="s">
        <v>531</v>
      </c>
      <c r="B254" s="270" t="s">
        <v>532</v>
      </c>
      <c r="C254" s="271">
        <v>138148890.21000001</v>
      </c>
      <c r="D254" s="271">
        <v>36373500</v>
      </c>
      <c r="E254" s="271">
        <v>0</v>
      </c>
      <c r="F254" s="271">
        <v>101775390.20999999</v>
      </c>
      <c r="G254" s="271">
        <v>0</v>
      </c>
      <c r="H254" s="272">
        <v>101775390.20999999</v>
      </c>
      <c r="I254" s="251"/>
    </row>
    <row r="255" spans="1:9">
      <c r="A255" s="273" t="s">
        <v>123</v>
      </c>
      <c r="B255" s="274" t="s">
        <v>124</v>
      </c>
      <c r="C255" s="275">
        <v>1568714125</v>
      </c>
      <c r="D255" s="275">
        <v>0</v>
      </c>
      <c r="E255" s="275">
        <v>0</v>
      </c>
      <c r="F255" s="275">
        <v>1568714125</v>
      </c>
      <c r="G255" s="275">
        <v>0</v>
      </c>
      <c r="H255" s="276">
        <v>1568714125</v>
      </c>
      <c r="I255" s="251"/>
    </row>
    <row r="256" spans="1:9">
      <c r="A256" s="277" t="s">
        <v>127</v>
      </c>
      <c r="B256" s="278" t="s">
        <v>128</v>
      </c>
      <c r="C256" s="279">
        <v>1568714125</v>
      </c>
      <c r="D256" s="279">
        <v>0</v>
      </c>
      <c r="E256" s="279">
        <v>0</v>
      </c>
      <c r="F256" s="279">
        <v>1568714125</v>
      </c>
      <c r="G256" s="279">
        <v>0</v>
      </c>
      <c r="H256" s="280">
        <v>1568714125</v>
      </c>
      <c r="I256" s="251"/>
    </row>
    <row r="257" spans="1:9">
      <c r="A257" s="269" t="s">
        <v>533</v>
      </c>
      <c r="B257" s="270" t="s">
        <v>534</v>
      </c>
      <c r="C257" s="271">
        <v>1568714125</v>
      </c>
      <c r="D257" s="271">
        <v>0</v>
      </c>
      <c r="E257" s="271">
        <v>0</v>
      </c>
      <c r="F257" s="271">
        <v>1568714125</v>
      </c>
      <c r="G257" s="271">
        <v>0</v>
      </c>
      <c r="H257" s="272">
        <v>1568714125</v>
      </c>
      <c r="I257" s="251"/>
    </row>
    <row r="258" spans="1:9">
      <c r="A258" s="273" t="s">
        <v>131</v>
      </c>
      <c r="B258" s="274" t="s">
        <v>132</v>
      </c>
      <c r="C258" s="275">
        <v>-36251026189.209999</v>
      </c>
      <c r="D258" s="275">
        <v>0</v>
      </c>
      <c r="E258" s="275">
        <v>36373500</v>
      </c>
      <c r="F258" s="275">
        <v>-36214652689.209999</v>
      </c>
      <c r="G258" s="275">
        <v>0</v>
      </c>
      <c r="H258" s="276">
        <v>-36214652689.209999</v>
      </c>
      <c r="I258" s="251"/>
    </row>
    <row r="259" spans="1:9">
      <c r="A259" s="277" t="s">
        <v>135</v>
      </c>
      <c r="B259" s="278" t="s">
        <v>136</v>
      </c>
      <c r="C259" s="279">
        <v>-34682312064.209999</v>
      </c>
      <c r="D259" s="279">
        <v>0</v>
      </c>
      <c r="E259" s="279">
        <v>36373500</v>
      </c>
      <c r="F259" s="279">
        <v>-34645938564.209999</v>
      </c>
      <c r="G259" s="279">
        <v>0</v>
      </c>
      <c r="H259" s="280">
        <v>-34645938564.209999</v>
      </c>
      <c r="I259" s="251"/>
    </row>
    <row r="260" spans="1:9" ht="25.5">
      <c r="A260" s="269" t="s">
        <v>535</v>
      </c>
      <c r="B260" s="270" t="s">
        <v>536</v>
      </c>
      <c r="C260" s="271">
        <v>-34544163174</v>
      </c>
      <c r="D260" s="271">
        <v>0</v>
      </c>
      <c r="E260" s="271">
        <v>0</v>
      </c>
      <c r="F260" s="271">
        <v>-34544163174</v>
      </c>
      <c r="G260" s="271">
        <v>0</v>
      </c>
      <c r="H260" s="272">
        <v>-34544163174</v>
      </c>
      <c r="I260" s="251"/>
    </row>
    <row r="261" spans="1:9">
      <c r="A261" s="269" t="s">
        <v>537</v>
      </c>
      <c r="B261" s="270" t="s">
        <v>538</v>
      </c>
      <c r="C261" s="271">
        <v>-138148890.21000001</v>
      </c>
      <c r="D261" s="271">
        <v>0</v>
      </c>
      <c r="E261" s="271">
        <v>36373500</v>
      </c>
      <c r="F261" s="271">
        <v>-101775390.20999999</v>
      </c>
      <c r="G261" s="271">
        <v>0</v>
      </c>
      <c r="H261" s="272">
        <v>-101775390.20999999</v>
      </c>
      <c r="I261" s="251"/>
    </row>
    <row r="262" spans="1:9">
      <c r="A262" s="277" t="s">
        <v>139</v>
      </c>
      <c r="B262" s="278" t="s">
        <v>140</v>
      </c>
      <c r="C262" s="279">
        <v>-1568714125</v>
      </c>
      <c r="D262" s="279">
        <v>0</v>
      </c>
      <c r="E262" s="279">
        <v>0</v>
      </c>
      <c r="F262" s="279">
        <v>-1568714125</v>
      </c>
      <c r="G262" s="279">
        <v>0</v>
      </c>
      <c r="H262" s="280">
        <v>-1568714125</v>
      </c>
      <c r="I262" s="251"/>
    </row>
    <row r="263" spans="1:9">
      <c r="A263" s="269" t="s">
        <v>539</v>
      </c>
      <c r="B263" s="270" t="s">
        <v>540</v>
      </c>
      <c r="C263" s="271">
        <v>-1568714125</v>
      </c>
      <c r="D263" s="271">
        <v>0</v>
      </c>
      <c r="E263" s="271">
        <v>0</v>
      </c>
      <c r="F263" s="271">
        <v>-1568714125</v>
      </c>
      <c r="G263" s="271">
        <v>0</v>
      </c>
      <c r="H263" s="272">
        <v>-1568714125</v>
      </c>
      <c r="I263" s="251"/>
    </row>
  </sheetData>
  <printOptions horizontalCentered="1"/>
  <pageMargins left="0.25" right="0.15748031496062992" top="0.28999999999999998" bottom="0.32" header="0.51" footer="0.17"/>
  <pageSetup paperSize="9" scale="74" fitToHeight="6" orientation="portrait" r:id="rId1"/>
  <headerFooter alignWithMargins="0"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95"/>
  <sheetViews>
    <sheetView workbookViewId="0">
      <selection activeCell="K1" sqref="K1:K1048576"/>
    </sheetView>
  </sheetViews>
  <sheetFormatPr baseColWidth="10" defaultColWidth="11.42578125" defaultRowHeight="12.75"/>
  <cols>
    <col min="1" max="1" width="13.7109375" style="120" bestFit="1" customWidth="1"/>
    <col min="2" max="2" width="49.85546875" style="120" customWidth="1"/>
    <col min="3" max="6" width="19.7109375" style="122" customWidth="1"/>
    <col min="7" max="8" width="19.7109375" style="121" customWidth="1"/>
    <col min="9" max="16384" width="11.42578125" style="120"/>
  </cols>
  <sheetData>
    <row r="1" spans="1:8" s="117" customFormat="1" ht="25.5">
      <c r="A1" s="114" t="s">
        <v>206</v>
      </c>
      <c r="B1" s="114" t="s">
        <v>207</v>
      </c>
      <c r="C1" s="115"/>
      <c r="D1" s="116"/>
      <c r="E1" s="116"/>
      <c r="F1" s="115"/>
      <c r="G1" s="116"/>
      <c r="H1" s="116"/>
    </row>
    <row r="2" spans="1:8" s="117" customFormat="1" ht="25.5">
      <c r="A2" s="114" t="s">
        <v>208</v>
      </c>
      <c r="B2" s="114" t="s">
        <v>209</v>
      </c>
      <c r="C2" s="115"/>
      <c r="D2" s="116"/>
      <c r="E2" s="116"/>
      <c r="F2" s="115"/>
      <c r="G2" s="116"/>
      <c r="H2" s="116"/>
    </row>
    <row r="3" spans="1:8" s="117" customFormat="1" ht="25.5">
      <c r="A3" s="114" t="s">
        <v>210</v>
      </c>
      <c r="B3" s="123" t="s">
        <v>581</v>
      </c>
      <c r="C3" s="115"/>
      <c r="D3" s="116"/>
      <c r="E3" s="116"/>
      <c r="F3" s="115"/>
      <c r="G3" s="116"/>
      <c r="H3" s="116"/>
    </row>
    <row r="4" spans="1:8" s="117" customFormat="1" ht="25.5">
      <c r="A4" s="114" t="s">
        <v>211</v>
      </c>
      <c r="B4" s="124" t="s">
        <v>582</v>
      </c>
      <c r="C4" s="115"/>
      <c r="D4" s="116"/>
      <c r="E4" s="116"/>
      <c r="F4" s="115"/>
      <c r="G4" s="116"/>
      <c r="H4" s="116"/>
    </row>
    <row r="5" spans="1:8" s="117" customFormat="1" ht="13.5" thickBot="1">
      <c r="A5" s="118"/>
      <c r="B5" s="118"/>
      <c r="C5" s="115"/>
      <c r="D5" s="116"/>
      <c r="E5" s="116"/>
      <c r="F5" s="115"/>
      <c r="G5" s="116"/>
      <c r="H5" s="116"/>
    </row>
    <row r="6" spans="1:8" s="119" customFormat="1" ht="15.75" customHeight="1">
      <c r="A6" s="136" t="s">
        <v>212</v>
      </c>
      <c r="B6" s="137" t="s">
        <v>208</v>
      </c>
      <c r="C6" s="138" t="s">
        <v>213</v>
      </c>
      <c r="D6" s="138" t="s">
        <v>214</v>
      </c>
      <c r="E6" s="138" t="s">
        <v>215</v>
      </c>
      <c r="F6" s="138" t="s">
        <v>216</v>
      </c>
      <c r="G6" s="138" t="s">
        <v>217</v>
      </c>
      <c r="H6" s="139" t="s">
        <v>218</v>
      </c>
    </row>
    <row r="7" spans="1:8" ht="15" customHeight="1">
      <c r="A7" s="140" t="s">
        <v>219</v>
      </c>
      <c r="B7" s="125" t="s">
        <v>220</v>
      </c>
      <c r="C7" s="131">
        <v>24476028587.189999</v>
      </c>
      <c r="D7" s="131">
        <v>4168803365.5799999</v>
      </c>
      <c r="E7" s="131">
        <v>7589309766.3500004</v>
      </c>
      <c r="F7" s="131">
        <v>21055522186.419998</v>
      </c>
      <c r="G7" s="131">
        <v>11268275406.25</v>
      </c>
      <c r="H7" s="141">
        <v>9787246780.1700001</v>
      </c>
    </row>
    <row r="8" spans="1:8" ht="15" customHeight="1">
      <c r="A8" s="78" t="s">
        <v>15</v>
      </c>
      <c r="B8" s="126" t="s">
        <v>16</v>
      </c>
      <c r="C8" s="132">
        <v>888115126.95000005</v>
      </c>
      <c r="D8" s="132">
        <v>751341333.00999999</v>
      </c>
      <c r="E8" s="132">
        <v>746044446</v>
      </c>
      <c r="F8" s="132">
        <v>893412013.96000004</v>
      </c>
      <c r="G8" s="132">
        <v>893412013.96000004</v>
      </c>
      <c r="H8" s="142">
        <v>0</v>
      </c>
    </row>
    <row r="9" spans="1:8">
      <c r="A9" s="143" t="s">
        <v>19</v>
      </c>
      <c r="B9" s="130" t="s">
        <v>20</v>
      </c>
      <c r="C9" s="133">
        <v>12000000</v>
      </c>
      <c r="D9" s="133">
        <v>0</v>
      </c>
      <c r="E9" s="133">
        <v>12000000</v>
      </c>
      <c r="F9" s="133">
        <v>0</v>
      </c>
      <c r="G9" s="133">
        <v>0</v>
      </c>
      <c r="H9" s="144">
        <v>0</v>
      </c>
    </row>
    <row r="10" spans="1:8">
      <c r="A10" s="127" t="s">
        <v>221</v>
      </c>
      <c r="B10" s="128" t="s">
        <v>222</v>
      </c>
      <c r="C10" s="134">
        <v>12000000</v>
      </c>
      <c r="D10" s="134">
        <v>0</v>
      </c>
      <c r="E10" s="134">
        <v>12000000</v>
      </c>
      <c r="F10" s="134">
        <v>0</v>
      </c>
      <c r="G10" s="134">
        <v>0</v>
      </c>
      <c r="H10" s="145">
        <v>0</v>
      </c>
    </row>
    <row r="11" spans="1:8">
      <c r="A11" s="143" t="s">
        <v>23</v>
      </c>
      <c r="B11" s="130" t="s">
        <v>24</v>
      </c>
      <c r="C11" s="133">
        <v>876115126.95000005</v>
      </c>
      <c r="D11" s="133">
        <v>751341333.00999999</v>
      </c>
      <c r="E11" s="133">
        <v>734044446</v>
      </c>
      <c r="F11" s="133">
        <v>893412013.96000004</v>
      </c>
      <c r="G11" s="133">
        <v>893412013.96000004</v>
      </c>
      <c r="H11" s="144">
        <v>0</v>
      </c>
    </row>
    <row r="12" spans="1:8">
      <c r="A12" s="127" t="s">
        <v>224</v>
      </c>
      <c r="B12" s="128" t="s">
        <v>223</v>
      </c>
      <c r="C12" s="134">
        <v>876115126.95000005</v>
      </c>
      <c r="D12" s="134">
        <v>751341333.00999999</v>
      </c>
      <c r="E12" s="134">
        <v>734044446</v>
      </c>
      <c r="F12" s="134">
        <v>893412013.96000004</v>
      </c>
      <c r="G12" s="134">
        <v>893412013.96000004</v>
      </c>
      <c r="H12" s="145">
        <v>0</v>
      </c>
    </row>
    <row r="13" spans="1:8">
      <c r="A13" s="78" t="s">
        <v>27</v>
      </c>
      <c r="B13" s="126" t="s">
        <v>225</v>
      </c>
      <c r="C13" s="132">
        <v>5373451367.7399998</v>
      </c>
      <c r="D13" s="132">
        <v>841319915.57000005</v>
      </c>
      <c r="E13" s="132">
        <v>2186669949.9499998</v>
      </c>
      <c r="F13" s="132">
        <v>4028101333.3600001</v>
      </c>
      <c r="G13" s="132">
        <v>1861339117.1700001</v>
      </c>
      <c r="H13" s="142">
        <v>2166762216.1900001</v>
      </c>
    </row>
    <row r="14" spans="1:8">
      <c r="A14" s="143" t="s">
        <v>31</v>
      </c>
      <c r="B14" s="130" t="s">
        <v>32</v>
      </c>
      <c r="C14" s="133">
        <v>6274591871.1700001</v>
      </c>
      <c r="D14" s="133">
        <v>695866514.33000004</v>
      </c>
      <c r="E14" s="133">
        <v>1111972022.3299999</v>
      </c>
      <c r="F14" s="133">
        <v>5858486363.1700001</v>
      </c>
      <c r="G14" s="133">
        <v>1861228114.1700001</v>
      </c>
      <c r="H14" s="144">
        <v>3997258249</v>
      </c>
    </row>
    <row r="15" spans="1:8">
      <c r="A15" s="127" t="s">
        <v>226</v>
      </c>
      <c r="B15" s="128" t="s">
        <v>227</v>
      </c>
      <c r="C15" s="134">
        <v>6274591871.1700001</v>
      </c>
      <c r="D15" s="134">
        <v>695866514.33000004</v>
      </c>
      <c r="E15" s="134">
        <v>1111972022.3299999</v>
      </c>
      <c r="F15" s="134">
        <v>5858486363.1700001</v>
      </c>
      <c r="G15" s="134">
        <v>1861228114.1700001</v>
      </c>
      <c r="H15" s="145">
        <v>3997258249</v>
      </c>
    </row>
    <row r="16" spans="1:8">
      <c r="A16" s="143" t="s">
        <v>35</v>
      </c>
      <c r="B16" s="130" t="s">
        <v>36</v>
      </c>
      <c r="C16" s="133">
        <v>42266325.899999999</v>
      </c>
      <c r="D16" s="133">
        <v>41760659.240000002</v>
      </c>
      <c r="E16" s="133">
        <v>52912122.619999997</v>
      </c>
      <c r="F16" s="133">
        <v>31114862.52</v>
      </c>
      <c r="G16" s="133">
        <v>111003</v>
      </c>
      <c r="H16" s="144">
        <v>31003859.52</v>
      </c>
    </row>
    <row r="17" spans="1:8">
      <c r="A17" s="127" t="s">
        <v>228</v>
      </c>
      <c r="B17" s="128" t="s">
        <v>229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45">
        <v>0</v>
      </c>
    </row>
    <row r="18" spans="1:8">
      <c r="A18" s="127" t="s">
        <v>230</v>
      </c>
      <c r="B18" s="128" t="s">
        <v>231</v>
      </c>
      <c r="C18" s="134">
        <v>47446891.899999999</v>
      </c>
      <c r="D18" s="134">
        <v>25188950.239999998</v>
      </c>
      <c r="E18" s="134">
        <v>41520979.619999997</v>
      </c>
      <c r="F18" s="134">
        <v>31114862.52</v>
      </c>
      <c r="G18" s="134">
        <v>111003</v>
      </c>
      <c r="H18" s="145">
        <v>31003859.52</v>
      </c>
    </row>
    <row r="19" spans="1:8">
      <c r="A19" s="127" t="s">
        <v>232</v>
      </c>
      <c r="B19" s="128" t="s">
        <v>233</v>
      </c>
      <c r="C19" s="134">
        <v>-5180566</v>
      </c>
      <c r="D19" s="134">
        <v>16571709</v>
      </c>
      <c r="E19" s="134">
        <v>11391143</v>
      </c>
      <c r="F19" s="134">
        <v>0</v>
      </c>
      <c r="G19" s="134">
        <v>0</v>
      </c>
      <c r="H19" s="145">
        <v>0</v>
      </c>
    </row>
    <row r="20" spans="1:8">
      <c r="A20" s="143" t="s">
        <v>39</v>
      </c>
      <c r="B20" s="130" t="s">
        <v>40</v>
      </c>
      <c r="C20" s="133">
        <v>-943406829.33000004</v>
      </c>
      <c r="D20" s="133">
        <v>103692742</v>
      </c>
      <c r="E20" s="133">
        <v>1021785805</v>
      </c>
      <c r="F20" s="133">
        <v>-1861499892.3299999</v>
      </c>
      <c r="G20" s="133">
        <v>0</v>
      </c>
      <c r="H20" s="144">
        <v>-1861499892.3299999</v>
      </c>
    </row>
    <row r="21" spans="1:8">
      <c r="A21" s="127" t="s">
        <v>234</v>
      </c>
      <c r="B21" s="128" t="s">
        <v>235</v>
      </c>
      <c r="C21" s="134">
        <v>-943406829.33000004</v>
      </c>
      <c r="D21" s="134">
        <v>103692742</v>
      </c>
      <c r="E21" s="134">
        <v>1021785805</v>
      </c>
      <c r="F21" s="134">
        <v>-1861499892.3299999</v>
      </c>
      <c r="G21" s="134">
        <v>0</v>
      </c>
      <c r="H21" s="145">
        <v>-1861499892.3299999</v>
      </c>
    </row>
    <row r="22" spans="1:8">
      <c r="A22" s="78" t="s">
        <v>236</v>
      </c>
      <c r="B22" s="126" t="s">
        <v>43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42">
        <v>0</v>
      </c>
    </row>
    <row r="23" spans="1:8">
      <c r="A23" s="143" t="s">
        <v>46</v>
      </c>
      <c r="B23" s="130" t="s">
        <v>47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44">
        <v>0</v>
      </c>
    </row>
    <row r="24" spans="1:8">
      <c r="A24" s="127" t="s">
        <v>237</v>
      </c>
      <c r="B24" s="128" t="s">
        <v>238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45">
        <v>0</v>
      </c>
    </row>
    <row r="25" spans="1:8">
      <c r="A25" s="127" t="s">
        <v>239</v>
      </c>
      <c r="B25" s="128" t="s">
        <v>240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45">
        <v>0</v>
      </c>
    </row>
    <row r="26" spans="1:8">
      <c r="A26" s="127" t="s">
        <v>241</v>
      </c>
      <c r="B26" s="128" t="s">
        <v>242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45">
        <v>0</v>
      </c>
    </row>
    <row r="27" spans="1:8">
      <c r="A27" s="78" t="s">
        <v>72</v>
      </c>
      <c r="B27" s="126" t="s">
        <v>73</v>
      </c>
      <c r="C27" s="132">
        <v>7171386741.3199997</v>
      </c>
      <c r="D27" s="132">
        <v>853427791</v>
      </c>
      <c r="E27" s="132">
        <v>404329968.33999997</v>
      </c>
      <c r="F27" s="132">
        <v>7620484563.9799995</v>
      </c>
      <c r="G27" s="132">
        <v>0</v>
      </c>
      <c r="H27" s="142">
        <v>7620484563.9799995</v>
      </c>
    </row>
    <row r="28" spans="1:8">
      <c r="A28" s="143" t="s">
        <v>74</v>
      </c>
      <c r="B28" s="130" t="s">
        <v>75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44">
        <v>0</v>
      </c>
    </row>
    <row r="29" spans="1:8">
      <c r="A29" s="127" t="s">
        <v>243</v>
      </c>
      <c r="B29" s="128" t="s">
        <v>244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45">
        <v>0</v>
      </c>
    </row>
    <row r="30" spans="1:8">
      <c r="A30" s="143" t="s">
        <v>76</v>
      </c>
      <c r="B30" s="130" t="s">
        <v>77</v>
      </c>
      <c r="C30" s="133">
        <v>0</v>
      </c>
      <c r="D30" s="133">
        <v>27979000</v>
      </c>
      <c r="E30" s="133">
        <v>27979000</v>
      </c>
      <c r="F30" s="133">
        <v>0</v>
      </c>
      <c r="G30" s="133">
        <v>0</v>
      </c>
      <c r="H30" s="144">
        <v>0</v>
      </c>
    </row>
    <row r="31" spans="1:8">
      <c r="A31" s="127" t="s">
        <v>245</v>
      </c>
      <c r="B31" s="128" t="s">
        <v>246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45">
        <v>0</v>
      </c>
    </row>
    <row r="32" spans="1:8">
      <c r="A32" s="127" t="s">
        <v>249</v>
      </c>
      <c r="B32" s="128" t="s">
        <v>250</v>
      </c>
      <c r="C32" s="134">
        <v>0</v>
      </c>
      <c r="D32" s="134">
        <v>27979000</v>
      </c>
      <c r="E32" s="134">
        <v>27979000</v>
      </c>
      <c r="F32" s="134">
        <v>0</v>
      </c>
      <c r="G32" s="134">
        <v>0</v>
      </c>
      <c r="H32" s="145">
        <v>0</v>
      </c>
    </row>
    <row r="33" spans="1:8">
      <c r="A33" s="127" t="s">
        <v>253</v>
      </c>
      <c r="B33" s="128" t="s">
        <v>254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45">
        <v>0</v>
      </c>
    </row>
    <row r="34" spans="1:8">
      <c r="A34" s="143" t="s">
        <v>79</v>
      </c>
      <c r="B34" s="130" t="s">
        <v>80</v>
      </c>
      <c r="C34" s="133">
        <v>0</v>
      </c>
      <c r="D34" s="133">
        <v>173510037</v>
      </c>
      <c r="E34" s="133">
        <v>173510037</v>
      </c>
      <c r="F34" s="133">
        <v>0</v>
      </c>
      <c r="G34" s="133">
        <v>0</v>
      </c>
      <c r="H34" s="144">
        <v>0</v>
      </c>
    </row>
    <row r="35" spans="1:8">
      <c r="A35" s="127" t="s">
        <v>255</v>
      </c>
      <c r="B35" s="128" t="s">
        <v>246</v>
      </c>
      <c r="C35" s="134">
        <v>0</v>
      </c>
      <c r="D35" s="134">
        <v>1064595</v>
      </c>
      <c r="E35" s="134">
        <v>1064595</v>
      </c>
      <c r="F35" s="134">
        <v>0</v>
      </c>
      <c r="G35" s="134">
        <v>0</v>
      </c>
      <c r="H35" s="145">
        <v>0</v>
      </c>
    </row>
    <row r="36" spans="1:8">
      <c r="A36" s="127" t="s">
        <v>256</v>
      </c>
      <c r="B36" s="128" t="s">
        <v>250</v>
      </c>
      <c r="C36" s="134">
        <v>0</v>
      </c>
      <c r="D36" s="134">
        <v>172445442</v>
      </c>
      <c r="E36" s="134">
        <v>172445442</v>
      </c>
      <c r="F36" s="134">
        <v>0</v>
      </c>
      <c r="G36" s="134">
        <v>0</v>
      </c>
      <c r="H36" s="145">
        <v>0</v>
      </c>
    </row>
    <row r="37" spans="1:8">
      <c r="A37" s="143" t="s">
        <v>83</v>
      </c>
      <c r="B37" s="130" t="s">
        <v>84</v>
      </c>
      <c r="C37" s="133">
        <v>7347876584.9799995</v>
      </c>
      <c r="D37" s="133">
        <v>0</v>
      </c>
      <c r="E37" s="133">
        <v>0</v>
      </c>
      <c r="F37" s="133">
        <v>7347876584.9799995</v>
      </c>
      <c r="G37" s="133">
        <v>0</v>
      </c>
      <c r="H37" s="144">
        <v>7347876584.9799995</v>
      </c>
    </row>
    <row r="38" spans="1:8">
      <c r="A38" s="127" t="s">
        <v>257</v>
      </c>
      <c r="B38" s="128" t="s">
        <v>258</v>
      </c>
      <c r="C38" s="134">
        <v>6812876584.9799995</v>
      </c>
      <c r="D38" s="134">
        <v>0</v>
      </c>
      <c r="E38" s="134">
        <v>0</v>
      </c>
      <c r="F38" s="134">
        <v>6812876584.9799995</v>
      </c>
      <c r="G38" s="134">
        <v>0</v>
      </c>
      <c r="H38" s="145">
        <v>6812876584.9799995</v>
      </c>
    </row>
    <row r="39" spans="1:8">
      <c r="A39" s="127" t="s">
        <v>259</v>
      </c>
      <c r="B39" s="128" t="s">
        <v>260</v>
      </c>
      <c r="C39" s="134">
        <v>465000000</v>
      </c>
      <c r="D39" s="134">
        <v>0</v>
      </c>
      <c r="E39" s="134">
        <v>0</v>
      </c>
      <c r="F39" s="134">
        <v>465000000</v>
      </c>
      <c r="G39" s="134">
        <v>0</v>
      </c>
      <c r="H39" s="145">
        <v>465000000</v>
      </c>
    </row>
    <row r="40" spans="1:8">
      <c r="A40" s="127" t="s">
        <v>261</v>
      </c>
      <c r="B40" s="128" t="s">
        <v>262</v>
      </c>
      <c r="C40" s="134">
        <v>70000000</v>
      </c>
      <c r="D40" s="134">
        <v>0</v>
      </c>
      <c r="E40" s="134">
        <v>0</v>
      </c>
      <c r="F40" s="134">
        <v>70000000</v>
      </c>
      <c r="G40" s="134">
        <v>0</v>
      </c>
      <c r="H40" s="145">
        <v>70000000</v>
      </c>
    </row>
    <row r="41" spans="1:8">
      <c r="A41" s="143" t="s">
        <v>87</v>
      </c>
      <c r="B41" s="130" t="s">
        <v>88</v>
      </c>
      <c r="C41" s="133">
        <v>586621815.59000003</v>
      </c>
      <c r="D41" s="133">
        <v>0</v>
      </c>
      <c r="E41" s="133">
        <v>1064595</v>
      </c>
      <c r="F41" s="133">
        <v>585557220.59000003</v>
      </c>
      <c r="G41" s="133">
        <v>0</v>
      </c>
      <c r="H41" s="144">
        <v>585557220.59000003</v>
      </c>
    </row>
    <row r="42" spans="1:8">
      <c r="A42" s="127" t="s">
        <v>263</v>
      </c>
      <c r="B42" s="128" t="s">
        <v>247</v>
      </c>
      <c r="C42" s="134">
        <v>420382125.13999999</v>
      </c>
      <c r="D42" s="134">
        <v>0</v>
      </c>
      <c r="E42" s="134">
        <v>859795</v>
      </c>
      <c r="F42" s="134">
        <v>419522330.13999999</v>
      </c>
      <c r="G42" s="134">
        <v>0</v>
      </c>
      <c r="H42" s="145">
        <v>419522330.13999999</v>
      </c>
    </row>
    <row r="43" spans="1:8">
      <c r="A43" s="127" t="s">
        <v>264</v>
      </c>
      <c r="B43" s="128" t="s">
        <v>248</v>
      </c>
      <c r="C43" s="134">
        <v>166239690.44999999</v>
      </c>
      <c r="D43" s="134">
        <v>0</v>
      </c>
      <c r="E43" s="134">
        <v>204800</v>
      </c>
      <c r="F43" s="134">
        <v>166034890.44999999</v>
      </c>
      <c r="G43" s="134">
        <v>0</v>
      </c>
      <c r="H43" s="145">
        <v>166034890.44999999</v>
      </c>
    </row>
    <row r="44" spans="1:8">
      <c r="A44" s="143" t="s">
        <v>91</v>
      </c>
      <c r="B44" s="130" t="s">
        <v>92</v>
      </c>
      <c r="C44" s="133">
        <v>1567100698.6500001</v>
      </c>
      <c r="D44" s="133">
        <v>125384000</v>
      </c>
      <c r="E44" s="133">
        <v>172445442</v>
      </c>
      <c r="F44" s="133">
        <v>1520039256.6500001</v>
      </c>
      <c r="G44" s="133">
        <v>0</v>
      </c>
      <c r="H44" s="144">
        <v>1520039256.6500001</v>
      </c>
    </row>
    <row r="45" spans="1:8">
      <c r="A45" s="127" t="s">
        <v>265</v>
      </c>
      <c r="B45" s="128" t="s">
        <v>251</v>
      </c>
      <c r="C45" s="134">
        <v>307374259.88</v>
      </c>
      <c r="D45" s="134">
        <v>0</v>
      </c>
      <c r="E45" s="134">
        <v>17891376</v>
      </c>
      <c r="F45" s="134">
        <v>289482883.88</v>
      </c>
      <c r="G45" s="134">
        <v>0</v>
      </c>
      <c r="H45" s="145">
        <v>289482883.88</v>
      </c>
    </row>
    <row r="46" spans="1:8">
      <c r="A46" s="127" t="s">
        <v>266</v>
      </c>
      <c r="B46" s="128" t="s">
        <v>252</v>
      </c>
      <c r="C46" s="134">
        <v>1259726438.77</v>
      </c>
      <c r="D46" s="134">
        <v>125384000</v>
      </c>
      <c r="E46" s="134">
        <v>154554066</v>
      </c>
      <c r="F46" s="134">
        <v>1230556372.77</v>
      </c>
      <c r="G46" s="134">
        <v>0</v>
      </c>
      <c r="H46" s="145">
        <v>1230556372.77</v>
      </c>
    </row>
    <row r="47" spans="1:8">
      <c r="A47" s="143" t="s">
        <v>94</v>
      </c>
      <c r="B47" s="130" t="s">
        <v>95</v>
      </c>
      <c r="C47" s="133">
        <v>242083976</v>
      </c>
      <c r="D47" s="133">
        <v>0</v>
      </c>
      <c r="E47" s="133">
        <v>0</v>
      </c>
      <c r="F47" s="133">
        <v>242083976</v>
      </c>
      <c r="G47" s="133">
        <v>0</v>
      </c>
      <c r="H47" s="144">
        <v>242083976</v>
      </c>
    </row>
    <row r="48" spans="1:8">
      <c r="A48" s="127" t="s">
        <v>267</v>
      </c>
      <c r="B48" s="128" t="s">
        <v>268</v>
      </c>
      <c r="C48" s="134">
        <v>242083976</v>
      </c>
      <c r="D48" s="134">
        <v>0</v>
      </c>
      <c r="E48" s="134">
        <v>0</v>
      </c>
      <c r="F48" s="134">
        <v>242083976</v>
      </c>
      <c r="G48" s="134">
        <v>0</v>
      </c>
      <c r="H48" s="145">
        <v>242083976</v>
      </c>
    </row>
    <row r="49" spans="1:8">
      <c r="A49" s="143" t="s">
        <v>98</v>
      </c>
      <c r="B49" s="130" t="s">
        <v>99</v>
      </c>
      <c r="C49" s="133">
        <v>-2218538866.9000001</v>
      </c>
      <c r="D49" s="133">
        <v>172797287</v>
      </c>
      <c r="E49" s="133">
        <v>29330894.34</v>
      </c>
      <c r="F49" s="133">
        <v>-2075072474.24</v>
      </c>
      <c r="G49" s="133">
        <v>0</v>
      </c>
      <c r="H49" s="144">
        <v>-2075072474.24</v>
      </c>
    </row>
    <row r="50" spans="1:8">
      <c r="A50" s="127" t="s">
        <v>269</v>
      </c>
      <c r="B50" s="128" t="s">
        <v>244</v>
      </c>
      <c r="C50" s="134">
        <v>-509064555.38</v>
      </c>
      <c r="D50" s="134">
        <v>0</v>
      </c>
      <c r="E50" s="134">
        <v>7718750</v>
      </c>
      <c r="F50" s="134">
        <v>-516783305.38</v>
      </c>
      <c r="G50" s="134">
        <v>0</v>
      </c>
      <c r="H50" s="145">
        <v>-516783305.38</v>
      </c>
    </row>
    <row r="51" spans="1:8">
      <c r="A51" s="127" t="s">
        <v>270</v>
      </c>
      <c r="B51" s="128" t="s">
        <v>246</v>
      </c>
      <c r="C51" s="134">
        <v>-276102982.33999997</v>
      </c>
      <c r="D51" s="134">
        <v>1064595</v>
      </c>
      <c r="E51" s="134">
        <v>3871408</v>
      </c>
      <c r="F51" s="134">
        <v>-278909795.33999997</v>
      </c>
      <c r="G51" s="134">
        <v>0</v>
      </c>
      <c r="H51" s="145">
        <v>-278909795.33999997</v>
      </c>
    </row>
    <row r="52" spans="1:8">
      <c r="A52" s="127" t="s">
        <v>271</v>
      </c>
      <c r="B52" s="128" t="s">
        <v>250</v>
      </c>
      <c r="C52" s="134">
        <v>-1229617325.6199999</v>
      </c>
      <c r="D52" s="134">
        <v>171732692</v>
      </c>
      <c r="E52" s="134">
        <v>15723370.34</v>
      </c>
      <c r="F52" s="134">
        <v>-1073608003.96</v>
      </c>
      <c r="G52" s="134">
        <v>0</v>
      </c>
      <c r="H52" s="145">
        <v>-1073608003.96</v>
      </c>
    </row>
    <row r="53" spans="1:8">
      <c r="A53" s="127" t="s">
        <v>272</v>
      </c>
      <c r="B53" s="128" t="s">
        <v>273</v>
      </c>
      <c r="C53" s="134">
        <v>-203754003.56</v>
      </c>
      <c r="D53" s="134">
        <v>0</v>
      </c>
      <c r="E53" s="134">
        <v>2017366</v>
      </c>
      <c r="F53" s="134">
        <v>-205771369.56</v>
      </c>
      <c r="G53" s="134">
        <v>0</v>
      </c>
      <c r="H53" s="145">
        <v>-205771369.56</v>
      </c>
    </row>
    <row r="54" spans="1:8">
      <c r="A54" s="127" t="s">
        <v>274</v>
      </c>
      <c r="B54" s="128" t="s">
        <v>275</v>
      </c>
      <c r="C54" s="134">
        <v>0</v>
      </c>
      <c r="D54" s="134">
        <v>0</v>
      </c>
      <c r="E54" s="134">
        <v>0</v>
      </c>
      <c r="F54" s="134">
        <v>0</v>
      </c>
      <c r="G54" s="134">
        <v>0</v>
      </c>
      <c r="H54" s="145">
        <v>0</v>
      </c>
    </row>
    <row r="55" spans="1:8">
      <c r="A55" s="143" t="s">
        <v>100</v>
      </c>
      <c r="B55" s="130" t="s">
        <v>101</v>
      </c>
      <c r="C55" s="133">
        <v>-353757467</v>
      </c>
      <c r="D55" s="133">
        <v>353757467</v>
      </c>
      <c r="E55" s="133">
        <v>0</v>
      </c>
      <c r="F55" s="133">
        <v>0</v>
      </c>
      <c r="G55" s="133">
        <v>0</v>
      </c>
      <c r="H55" s="144">
        <v>0</v>
      </c>
    </row>
    <row r="56" spans="1:8">
      <c r="A56" s="127" t="s">
        <v>276</v>
      </c>
      <c r="B56" s="128" t="s">
        <v>244</v>
      </c>
      <c r="C56" s="134">
        <v>-353757467</v>
      </c>
      <c r="D56" s="134">
        <v>353757467</v>
      </c>
      <c r="E56" s="134">
        <v>0</v>
      </c>
      <c r="F56" s="134">
        <v>0</v>
      </c>
      <c r="G56" s="134">
        <v>0</v>
      </c>
      <c r="H56" s="145">
        <v>0</v>
      </c>
    </row>
    <row r="57" spans="1:8">
      <c r="A57" s="78" t="s">
        <v>50</v>
      </c>
      <c r="B57" s="126" t="s">
        <v>51</v>
      </c>
      <c r="C57" s="132">
        <v>11043075351.18</v>
      </c>
      <c r="D57" s="132">
        <v>1722714326</v>
      </c>
      <c r="E57" s="132">
        <v>4252265402.0599999</v>
      </c>
      <c r="F57" s="132">
        <v>8513524275.1199999</v>
      </c>
      <c r="G57" s="132">
        <v>8513524275.1199999</v>
      </c>
      <c r="H57" s="142">
        <v>0</v>
      </c>
    </row>
    <row r="58" spans="1:8">
      <c r="A58" s="143" t="s">
        <v>54</v>
      </c>
      <c r="B58" s="130" t="s">
        <v>55</v>
      </c>
      <c r="C58" s="133">
        <v>157097589.03</v>
      </c>
      <c r="D58" s="133">
        <v>557519957</v>
      </c>
      <c r="E58" s="133">
        <v>193970920.21000001</v>
      </c>
      <c r="F58" s="133">
        <v>520646625.81999999</v>
      </c>
      <c r="G58" s="133">
        <v>520646625.81999999</v>
      </c>
      <c r="H58" s="144">
        <v>0</v>
      </c>
    </row>
    <row r="59" spans="1:8">
      <c r="A59" s="127" t="s">
        <v>277</v>
      </c>
      <c r="B59" s="128" t="s">
        <v>278</v>
      </c>
      <c r="C59" s="134">
        <v>150964299.72999999</v>
      </c>
      <c r="D59" s="134">
        <v>0</v>
      </c>
      <c r="E59" s="134">
        <v>14704314.91</v>
      </c>
      <c r="F59" s="134">
        <v>136259984.81999999</v>
      </c>
      <c r="G59" s="134">
        <v>136259984.81999999</v>
      </c>
      <c r="H59" s="145">
        <v>0</v>
      </c>
    </row>
    <row r="60" spans="1:8">
      <c r="A60" s="127" t="s">
        <v>279</v>
      </c>
      <c r="B60" s="128" t="s">
        <v>280</v>
      </c>
      <c r="C60" s="134">
        <v>0</v>
      </c>
      <c r="D60" s="134">
        <v>527519957</v>
      </c>
      <c r="E60" s="134">
        <v>173133316</v>
      </c>
      <c r="F60" s="134">
        <v>354386641</v>
      </c>
      <c r="G60" s="134">
        <v>354386641</v>
      </c>
      <c r="H60" s="145">
        <v>0</v>
      </c>
    </row>
    <row r="61" spans="1:8">
      <c r="A61" s="127" t="s">
        <v>281</v>
      </c>
      <c r="B61" s="128" t="s">
        <v>282</v>
      </c>
      <c r="C61" s="134">
        <v>6133289.2999999998</v>
      </c>
      <c r="D61" s="134">
        <v>30000000</v>
      </c>
      <c r="E61" s="134">
        <v>6133289.2999999998</v>
      </c>
      <c r="F61" s="134">
        <v>30000000</v>
      </c>
      <c r="G61" s="134">
        <v>30000000</v>
      </c>
      <c r="H61" s="145">
        <v>0</v>
      </c>
    </row>
    <row r="62" spans="1:8">
      <c r="A62" s="143" t="s">
        <v>56</v>
      </c>
      <c r="B62" s="130" t="s">
        <v>57</v>
      </c>
      <c r="C62" s="133">
        <v>4882141</v>
      </c>
      <c r="D62" s="133">
        <v>2132719</v>
      </c>
      <c r="E62" s="133">
        <v>7014860</v>
      </c>
      <c r="F62" s="133">
        <v>0</v>
      </c>
      <c r="G62" s="133">
        <v>0</v>
      </c>
      <c r="H62" s="144">
        <v>0</v>
      </c>
    </row>
    <row r="63" spans="1:8">
      <c r="A63" s="127" t="s">
        <v>283</v>
      </c>
      <c r="B63" s="128" t="s">
        <v>284</v>
      </c>
      <c r="C63" s="134">
        <v>4882141</v>
      </c>
      <c r="D63" s="134">
        <v>2132719</v>
      </c>
      <c r="E63" s="134">
        <v>7014860</v>
      </c>
      <c r="F63" s="134">
        <v>0</v>
      </c>
      <c r="G63" s="134">
        <v>0</v>
      </c>
      <c r="H63" s="145">
        <v>0</v>
      </c>
    </row>
    <row r="64" spans="1:8">
      <c r="A64" s="127" t="s">
        <v>285</v>
      </c>
      <c r="B64" s="128" t="s">
        <v>286</v>
      </c>
      <c r="C64" s="134">
        <v>0</v>
      </c>
      <c r="D64" s="134">
        <v>0</v>
      </c>
      <c r="E64" s="134">
        <v>0</v>
      </c>
      <c r="F64" s="134">
        <v>0</v>
      </c>
      <c r="G64" s="134">
        <v>0</v>
      </c>
      <c r="H64" s="145">
        <v>0</v>
      </c>
    </row>
    <row r="65" spans="1:10">
      <c r="A65" s="143" t="s">
        <v>58</v>
      </c>
      <c r="B65" s="130" t="s">
        <v>59</v>
      </c>
      <c r="C65" s="133">
        <v>10486927238.51</v>
      </c>
      <c r="D65" s="133">
        <v>635541675</v>
      </c>
      <c r="E65" s="133">
        <v>3523759664.8499999</v>
      </c>
      <c r="F65" s="133">
        <v>7598709248.6599998</v>
      </c>
      <c r="G65" s="133">
        <v>7598709248.6599998</v>
      </c>
      <c r="H65" s="144">
        <v>0</v>
      </c>
    </row>
    <row r="66" spans="1:10">
      <c r="A66" s="127" t="s">
        <v>287</v>
      </c>
      <c r="B66" s="128" t="s">
        <v>288</v>
      </c>
      <c r="C66" s="134">
        <v>10486927238.51</v>
      </c>
      <c r="D66" s="134">
        <v>635541675</v>
      </c>
      <c r="E66" s="134">
        <v>3523759664.8499999</v>
      </c>
      <c r="F66" s="134">
        <v>7598709248.6599998</v>
      </c>
      <c r="G66" s="134">
        <v>7598709248.6599998</v>
      </c>
      <c r="H66" s="145">
        <v>0</v>
      </c>
    </row>
    <row r="67" spans="1:10">
      <c r="A67" s="143" t="s">
        <v>289</v>
      </c>
      <c r="B67" s="130" t="s">
        <v>290</v>
      </c>
      <c r="C67" s="133">
        <v>0</v>
      </c>
      <c r="D67" s="133">
        <v>0</v>
      </c>
      <c r="E67" s="133">
        <v>0</v>
      </c>
      <c r="F67" s="133">
        <v>0</v>
      </c>
      <c r="G67" s="133">
        <v>0</v>
      </c>
      <c r="H67" s="144">
        <v>0</v>
      </c>
    </row>
    <row r="68" spans="1:10">
      <c r="A68" s="127" t="s">
        <v>291</v>
      </c>
      <c r="B68" s="128" t="s">
        <v>292</v>
      </c>
      <c r="C68" s="134">
        <v>0</v>
      </c>
      <c r="D68" s="134">
        <v>0</v>
      </c>
      <c r="E68" s="134">
        <v>0</v>
      </c>
      <c r="F68" s="134">
        <v>0</v>
      </c>
      <c r="G68" s="134">
        <v>0</v>
      </c>
      <c r="H68" s="145">
        <v>0</v>
      </c>
    </row>
    <row r="69" spans="1:10">
      <c r="A69" s="143" t="s">
        <v>60</v>
      </c>
      <c r="B69" s="130" t="s">
        <v>61</v>
      </c>
      <c r="C69" s="133">
        <v>394168382.63999999</v>
      </c>
      <c r="D69" s="133">
        <v>527519975</v>
      </c>
      <c r="E69" s="133">
        <v>527519957</v>
      </c>
      <c r="F69" s="133">
        <v>394168400.63999999</v>
      </c>
      <c r="G69" s="133">
        <v>394168400.63999999</v>
      </c>
      <c r="H69" s="144">
        <v>0</v>
      </c>
    </row>
    <row r="70" spans="1:10">
      <c r="A70" s="127" t="s">
        <v>293</v>
      </c>
      <c r="B70" s="128" t="s">
        <v>294</v>
      </c>
      <c r="C70" s="134">
        <v>394168382.63999999</v>
      </c>
      <c r="D70" s="134">
        <v>527519975</v>
      </c>
      <c r="E70" s="134">
        <v>527519957</v>
      </c>
      <c r="F70" s="134">
        <v>394168400.63999999</v>
      </c>
      <c r="G70" s="134">
        <v>394168400.63999999</v>
      </c>
      <c r="H70" s="145">
        <v>0</v>
      </c>
    </row>
    <row r="71" spans="1:10">
      <c r="A71" s="127" t="s">
        <v>295</v>
      </c>
      <c r="B71" s="128" t="s">
        <v>296</v>
      </c>
      <c r="C71" s="134">
        <v>0</v>
      </c>
      <c r="D71" s="134">
        <v>0</v>
      </c>
      <c r="E71" s="134">
        <v>0</v>
      </c>
      <c r="F71" s="134">
        <v>0</v>
      </c>
      <c r="G71" s="134">
        <v>0</v>
      </c>
      <c r="H71" s="145">
        <v>0</v>
      </c>
    </row>
    <row r="72" spans="1:10">
      <c r="A72" s="143" t="s">
        <v>64</v>
      </c>
      <c r="B72" s="130" t="s">
        <v>65</v>
      </c>
      <c r="C72" s="133">
        <v>0</v>
      </c>
      <c r="D72" s="133">
        <v>0</v>
      </c>
      <c r="E72" s="133">
        <v>0</v>
      </c>
      <c r="F72" s="133">
        <v>0</v>
      </c>
      <c r="G72" s="133">
        <v>0</v>
      </c>
      <c r="H72" s="144">
        <v>0</v>
      </c>
    </row>
    <row r="73" spans="1:10">
      <c r="A73" s="127" t="s">
        <v>297</v>
      </c>
      <c r="B73" s="128" t="s">
        <v>294</v>
      </c>
      <c r="C73" s="134">
        <v>0</v>
      </c>
      <c r="D73" s="134">
        <v>0</v>
      </c>
      <c r="E73" s="134">
        <v>0</v>
      </c>
      <c r="F73" s="134">
        <v>0</v>
      </c>
      <c r="G73" s="134">
        <v>0</v>
      </c>
      <c r="H73" s="145">
        <v>0</v>
      </c>
    </row>
    <row r="74" spans="1:10">
      <c r="A74" s="127" t="s">
        <v>298</v>
      </c>
      <c r="B74" s="128" t="s">
        <v>296</v>
      </c>
      <c r="C74" s="134">
        <v>0</v>
      </c>
      <c r="D74" s="134">
        <v>0</v>
      </c>
      <c r="E74" s="134">
        <v>0</v>
      </c>
      <c r="F74" s="134">
        <v>0</v>
      </c>
      <c r="G74" s="134">
        <v>0</v>
      </c>
      <c r="H74" s="145">
        <v>0</v>
      </c>
    </row>
    <row r="75" spans="1:10">
      <c r="A75" s="140" t="s">
        <v>299</v>
      </c>
      <c r="B75" s="125" t="s">
        <v>12</v>
      </c>
      <c r="C75" s="131">
        <v>15191965071.709999</v>
      </c>
      <c r="D75" s="131">
        <v>4090231914.5999999</v>
      </c>
      <c r="E75" s="131">
        <v>6143415362.46</v>
      </c>
      <c r="F75" s="131">
        <v>17245148519.57</v>
      </c>
      <c r="G75" s="131">
        <v>5443841309.5100002</v>
      </c>
      <c r="H75" s="141">
        <v>11801307210.059999</v>
      </c>
      <c r="J75" s="160"/>
    </row>
    <row r="76" spans="1:10">
      <c r="A76" s="78" t="s">
        <v>17</v>
      </c>
      <c r="B76" s="126" t="s">
        <v>18</v>
      </c>
      <c r="C76" s="132">
        <v>360624993.25999999</v>
      </c>
      <c r="D76" s="132">
        <v>2623921567.27</v>
      </c>
      <c r="E76" s="132">
        <v>4955591914.2299995</v>
      </c>
      <c r="F76" s="132">
        <v>2692295340.2199998</v>
      </c>
      <c r="G76" s="132">
        <v>2482726806.1599998</v>
      </c>
      <c r="H76" s="142">
        <v>209568534.06</v>
      </c>
      <c r="J76" s="120">
        <v>50197561</v>
      </c>
    </row>
    <row r="77" spans="1:10">
      <c r="A77" s="143" t="s">
        <v>21</v>
      </c>
      <c r="B77" s="130" t="s">
        <v>22</v>
      </c>
      <c r="C77" s="133">
        <v>58392361.200000003</v>
      </c>
      <c r="D77" s="133">
        <v>1722082582.1700001</v>
      </c>
      <c r="E77" s="133">
        <v>2337556850.3200002</v>
      </c>
      <c r="F77" s="133">
        <v>673866629.35000002</v>
      </c>
      <c r="G77" s="133">
        <v>673866629.35000002</v>
      </c>
      <c r="H77" s="144">
        <v>0</v>
      </c>
    </row>
    <row r="78" spans="1:10">
      <c r="A78" s="127" t="s">
        <v>300</v>
      </c>
      <c r="B78" s="128" t="s">
        <v>282</v>
      </c>
      <c r="C78" s="134">
        <v>0</v>
      </c>
      <c r="D78" s="134">
        <v>12353843.93</v>
      </c>
      <c r="E78" s="134">
        <v>13001239.52</v>
      </c>
      <c r="F78" s="134">
        <v>647395.59</v>
      </c>
      <c r="G78" s="134">
        <v>647395.59</v>
      </c>
      <c r="H78" s="145">
        <v>0</v>
      </c>
    </row>
    <row r="79" spans="1:10">
      <c r="A79" s="127" t="s">
        <v>301</v>
      </c>
      <c r="B79" s="128" t="s">
        <v>302</v>
      </c>
      <c r="C79" s="134">
        <v>58392361.200000003</v>
      </c>
      <c r="D79" s="134">
        <v>1709728738.24</v>
      </c>
      <c r="E79" s="134">
        <v>2324555610.8000002</v>
      </c>
      <c r="F79" s="134">
        <v>673219233.75999999</v>
      </c>
      <c r="G79" s="134">
        <v>673219233.75999999</v>
      </c>
      <c r="H79" s="145">
        <v>0</v>
      </c>
    </row>
    <row r="80" spans="1:10">
      <c r="A80" s="143" t="s">
        <v>25</v>
      </c>
      <c r="B80" s="130" t="s">
        <v>26</v>
      </c>
      <c r="C80" s="133">
        <v>13881843</v>
      </c>
      <c r="D80" s="133">
        <v>465425664.00999999</v>
      </c>
      <c r="E80" s="133">
        <v>454481756.00999999</v>
      </c>
      <c r="F80" s="133">
        <v>2937935</v>
      </c>
      <c r="G80" s="133">
        <v>99456</v>
      </c>
      <c r="H80" s="144">
        <v>2838479</v>
      </c>
    </row>
    <row r="81" spans="1:8">
      <c r="A81" s="127" t="s">
        <v>303</v>
      </c>
      <c r="B81" s="128" t="s">
        <v>304</v>
      </c>
      <c r="C81" s="134">
        <v>0</v>
      </c>
      <c r="D81" s="134">
        <v>0</v>
      </c>
      <c r="E81" s="134">
        <v>0</v>
      </c>
      <c r="F81" s="134">
        <v>0</v>
      </c>
      <c r="G81" s="134">
        <v>0</v>
      </c>
      <c r="H81" s="145">
        <v>0</v>
      </c>
    </row>
    <row r="82" spans="1:8">
      <c r="A82" s="127" t="s">
        <v>305</v>
      </c>
      <c r="B82" s="128" t="s">
        <v>306</v>
      </c>
      <c r="C82" s="134">
        <v>13782387</v>
      </c>
      <c r="D82" s="134">
        <v>465425664.00999999</v>
      </c>
      <c r="E82" s="134">
        <v>454481756.00999999</v>
      </c>
      <c r="F82" s="134">
        <v>2838479</v>
      </c>
      <c r="G82" s="134">
        <v>0</v>
      </c>
      <c r="H82" s="145">
        <v>2838479</v>
      </c>
    </row>
    <row r="83" spans="1:8">
      <c r="A83" s="127" t="s">
        <v>307</v>
      </c>
      <c r="B83" s="128" t="s">
        <v>308</v>
      </c>
      <c r="C83" s="134">
        <v>99456</v>
      </c>
      <c r="D83" s="134">
        <v>0</v>
      </c>
      <c r="E83" s="134">
        <v>0</v>
      </c>
      <c r="F83" s="134">
        <v>99456</v>
      </c>
      <c r="G83" s="134">
        <v>99456</v>
      </c>
      <c r="H83" s="145">
        <v>0</v>
      </c>
    </row>
    <row r="84" spans="1:8">
      <c r="A84" s="127" t="s">
        <v>309</v>
      </c>
      <c r="B84" s="128" t="s">
        <v>310</v>
      </c>
      <c r="C84" s="134">
        <v>0</v>
      </c>
      <c r="D84" s="134">
        <v>0</v>
      </c>
      <c r="E84" s="134">
        <v>0</v>
      </c>
      <c r="F84" s="134">
        <v>0</v>
      </c>
      <c r="G84" s="134">
        <v>0</v>
      </c>
      <c r="H84" s="145">
        <v>0</v>
      </c>
    </row>
    <row r="85" spans="1:8">
      <c r="A85" s="143" t="s">
        <v>29</v>
      </c>
      <c r="B85" s="130" t="s">
        <v>30</v>
      </c>
      <c r="C85" s="133">
        <v>3465071</v>
      </c>
      <c r="D85" s="133">
        <v>163391408</v>
      </c>
      <c r="E85" s="133">
        <v>165299516</v>
      </c>
      <c r="F85" s="133">
        <v>5373179</v>
      </c>
      <c r="G85" s="133">
        <v>5373179</v>
      </c>
      <c r="H85" s="144">
        <v>0</v>
      </c>
    </row>
    <row r="86" spans="1:8">
      <c r="A86" s="127" t="s">
        <v>311</v>
      </c>
      <c r="B86" s="128" t="s">
        <v>312</v>
      </c>
      <c r="C86" s="134">
        <v>0</v>
      </c>
      <c r="D86" s="134">
        <v>31461400</v>
      </c>
      <c r="E86" s="134">
        <v>31461400</v>
      </c>
      <c r="F86" s="134">
        <v>0</v>
      </c>
      <c r="G86" s="134">
        <v>0</v>
      </c>
      <c r="H86" s="145">
        <v>0</v>
      </c>
    </row>
    <row r="87" spans="1:8">
      <c r="A87" s="127" t="s">
        <v>313</v>
      </c>
      <c r="B87" s="128" t="s">
        <v>314</v>
      </c>
      <c r="C87" s="134">
        <v>0</v>
      </c>
      <c r="D87" s="134">
        <v>21229300</v>
      </c>
      <c r="E87" s="134">
        <v>21229300</v>
      </c>
      <c r="F87" s="134">
        <v>0</v>
      </c>
      <c r="G87" s="134">
        <v>0</v>
      </c>
      <c r="H87" s="145">
        <v>0</v>
      </c>
    </row>
    <row r="88" spans="1:8">
      <c r="A88" s="127" t="s">
        <v>315</v>
      </c>
      <c r="B88" s="128" t="s">
        <v>316</v>
      </c>
      <c r="C88" s="134">
        <v>0</v>
      </c>
      <c r="D88" s="134">
        <v>6510558</v>
      </c>
      <c r="E88" s="134">
        <v>6510558</v>
      </c>
      <c r="F88" s="134">
        <v>0</v>
      </c>
      <c r="G88" s="134">
        <v>0</v>
      </c>
      <c r="H88" s="145">
        <v>0</v>
      </c>
    </row>
    <row r="89" spans="1:8">
      <c r="A89" s="127" t="s">
        <v>317</v>
      </c>
      <c r="B89" s="128" t="s">
        <v>318</v>
      </c>
      <c r="C89" s="134">
        <v>3465071</v>
      </c>
      <c r="D89" s="134">
        <v>57998830</v>
      </c>
      <c r="E89" s="134">
        <v>54706938</v>
      </c>
      <c r="F89" s="134">
        <v>173179</v>
      </c>
      <c r="G89" s="134">
        <v>173179</v>
      </c>
      <c r="H89" s="145">
        <v>0</v>
      </c>
    </row>
    <row r="90" spans="1:8">
      <c r="A90" s="127" t="s">
        <v>319</v>
      </c>
      <c r="B90" s="128" t="s">
        <v>320</v>
      </c>
      <c r="C90" s="134">
        <v>0</v>
      </c>
      <c r="D90" s="134">
        <v>191320</v>
      </c>
      <c r="E90" s="134">
        <v>191320</v>
      </c>
      <c r="F90" s="134">
        <v>0</v>
      </c>
      <c r="G90" s="134">
        <v>0</v>
      </c>
      <c r="H90" s="145">
        <v>0</v>
      </c>
    </row>
    <row r="91" spans="1:8">
      <c r="A91" s="127" t="s">
        <v>321</v>
      </c>
      <c r="B91" s="128" t="s">
        <v>322</v>
      </c>
      <c r="C91" s="134">
        <v>0</v>
      </c>
      <c r="D91" s="134">
        <v>0</v>
      </c>
      <c r="E91" s="134">
        <v>0</v>
      </c>
      <c r="F91" s="134">
        <v>0</v>
      </c>
      <c r="G91" s="134">
        <v>0</v>
      </c>
      <c r="H91" s="145">
        <v>0</v>
      </c>
    </row>
    <row r="92" spans="1:8">
      <c r="A92" s="127" t="s">
        <v>323</v>
      </c>
      <c r="B92" s="128" t="s">
        <v>324</v>
      </c>
      <c r="C92" s="134">
        <v>0</v>
      </c>
      <c r="D92" s="134">
        <v>46000000</v>
      </c>
      <c r="E92" s="134">
        <v>51200000</v>
      </c>
      <c r="F92" s="134">
        <v>5200000</v>
      </c>
      <c r="G92" s="134">
        <v>5200000</v>
      </c>
      <c r="H92" s="145">
        <v>0</v>
      </c>
    </row>
    <row r="93" spans="1:8">
      <c r="A93" s="127" t="s">
        <v>325</v>
      </c>
      <c r="B93" s="128" t="s">
        <v>326</v>
      </c>
      <c r="C93" s="134">
        <v>0</v>
      </c>
      <c r="D93" s="134">
        <v>0</v>
      </c>
      <c r="E93" s="134">
        <v>0</v>
      </c>
      <c r="F93" s="134">
        <v>0</v>
      </c>
      <c r="G93" s="134">
        <v>0</v>
      </c>
      <c r="H93" s="145">
        <v>0</v>
      </c>
    </row>
    <row r="94" spans="1:8">
      <c r="A94" s="143" t="s">
        <v>33</v>
      </c>
      <c r="B94" s="130" t="s">
        <v>34</v>
      </c>
      <c r="C94" s="133">
        <v>77952956</v>
      </c>
      <c r="D94" s="133">
        <v>93551392</v>
      </c>
      <c r="E94" s="133">
        <v>217232292</v>
      </c>
      <c r="F94" s="133">
        <v>201633856</v>
      </c>
      <c r="G94" s="133">
        <v>201633856</v>
      </c>
      <c r="H94" s="144">
        <v>0</v>
      </c>
    </row>
    <row r="95" spans="1:8">
      <c r="A95" s="127" t="s">
        <v>327</v>
      </c>
      <c r="B95" s="128" t="s">
        <v>328</v>
      </c>
      <c r="C95" s="134">
        <v>2835894</v>
      </c>
      <c r="D95" s="134">
        <v>2835000</v>
      </c>
      <c r="E95" s="134">
        <v>6508240</v>
      </c>
      <c r="F95" s="134">
        <v>6509134</v>
      </c>
      <c r="G95" s="134">
        <v>6509134</v>
      </c>
      <c r="H95" s="145">
        <v>0</v>
      </c>
    </row>
    <row r="96" spans="1:8">
      <c r="A96" s="127" t="s">
        <v>329</v>
      </c>
      <c r="B96" s="128" t="s">
        <v>330</v>
      </c>
      <c r="C96" s="134">
        <v>2322280</v>
      </c>
      <c r="D96" s="134">
        <v>1374595</v>
      </c>
      <c r="E96" s="134">
        <v>20390430</v>
      </c>
      <c r="F96" s="134">
        <v>21338115</v>
      </c>
      <c r="G96" s="134">
        <v>21338115</v>
      </c>
      <c r="H96" s="145">
        <v>0</v>
      </c>
    </row>
    <row r="97" spans="1:8">
      <c r="A97" s="127" t="s">
        <v>331</v>
      </c>
      <c r="B97" s="128" t="s">
        <v>332</v>
      </c>
      <c r="C97" s="134">
        <v>349</v>
      </c>
      <c r="D97" s="134">
        <v>0</v>
      </c>
      <c r="E97" s="134">
        <v>771897</v>
      </c>
      <c r="F97" s="134">
        <v>772246</v>
      </c>
      <c r="G97" s="134">
        <v>772246</v>
      </c>
      <c r="H97" s="145">
        <v>0</v>
      </c>
    </row>
    <row r="98" spans="1:8">
      <c r="A98" s="127" t="s">
        <v>333</v>
      </c>
      <c r="B98" s="128" t="s">
        <v>334</v>
      </c>
      <c r="C98" s="134">
        <v>61662672</v>
      </c>
      <c r="D98" s="134">
        <v>60131000</v>
      </c>
      <c r="E98" s="134">
        <v>133060937</v>
      </c>
      <c r="F98" s="134">
        <v>134592609</v>
      </c>
      <c r="G98" s="134">
        <v>134592609</v>
      </c>
      <c r="H98" s="145">
        <v>0</v>
      </c>
    </row>
    <row r="99" spans="1:8">
      <c r="A99" s="127" t="s">
        <v>335</v>
      </c>
      <c r="B99" s="128" t="s">
        <v>336</v>
      </c>
      <c r="C99" s="134">
        <v>5611162</v>
      </c>
      <c r="D99" s="134">
        <v>5063909</v>
      </c>
      <c r="E99" s="134">
        <v>16807712</v>
      </c>
      <c r="F99" s="134">
        <v>17354965</v>
      </c>
      <c r="G99" s="134">
        <v>17354965</v>
      </c>
      <c r="H99" s="145">
        <v>0</v>
      </c>
    </row>
    <row r="100" spans="1:8">
      <c r="A100" s="127" t="s">
        <v>337</v>
      </c>
      <c r="B100" s="128" t="s">
        <v>338</v>
      </c>
      <c r="C100" s="134">
        <v>0</v>
      </c>
      <c r="D100" s="134">
        <v>24096453</v>
      </c>
      <c r="E100" s="134">
        <v>24096453</v>
      </c>
      <c r="F100" s="134">
        <v>0</v>
      </c>
      <c r="G100" s="134">
        <v>0</v>
      </c>
      <c r="H100" s="145">
        <v>0</v>
      </c>
    </row>
    <row r="101" spans="1:8">
      <c r="A101" s="127" t="s">
        <v>339</v>
      </c>
      <c r="B101" s="128" t="s">
        <v>340</v>
      </c>
      <c r="C101" s="134">
        <v>5520599</v>
      </c>
      <c r="D101" s="134">
        <v>50435</v>
      </c>
      <c r="E101" s="134">
        <v>15596623</v>
      </c>
      <c r="F101" s="134">
        <v>21066787</v>
      </c>
      <c r="G101" s="134">
        <v>21066787</v>
      </c>
      <c r="H101" s="145">
        <v>0</v>
      </c>
    </row>
    <row r="102" spans="1:8">
      <c r="A102" s="127" t="s">
        <v>341</v>
      </c>
      <c r="B102" s="128" t="s">
        <v>342</v>
      </c>
      <c r="C102" s="134">
        <v>0</v>
      </c>
      <c r="D102" s="134">
        <v>0</v>
      </c>
      <c r="E102" s="134">
        <v>0</v>
      </c>
      <c r="F102" s="134">
        <v>0</v>
      </c>
      <c r="G102" s="134">
        <v>0</v>
      </c>
      <c r="H102" s="145">
        <v>0</v>
      </c>
    </row>
    <row r="103" spans="1:8">
      <c r="A103" s="127" t="s">
        <v>343</v>
      </c>
      <c r="B103" s="128" t="s">
        <v>344</v>
      </c>
      <c r="C103" s="134">
        <v>0</v>
      </c>
      <c r="D103" s="134">
        <v>0</v>
      </c>
      <c r="E103" s="134">
        <v>0</v>
      </c>
      <c r="F103" s="134">
        <v>0</v>
      </c>
      <c r="G103" s="134">
        <v>0</v>
      </c>
      <c r="H103" s="145">
        <v>0</v>
      </c>
    </row>
    <row r="104" spans="1:8">
      <c r="A104" s="127" t="s">
        <v>345</v>
      </c>
      <c r="B104" s="128" t="s">
        <v>346</v>
      </c>
      <c r="C104" s="134">
        <v>0</v>
      </c>
      <c r="D104" s="134">
        <v>0</v>
      </c>
      <c r="E104" s="134">
        <v>0</v>
      </c>
      <c r="F104" s="134">
        <v>0</v>
      </c>
      <c r="G104" s="134">
        <v>0</v>
      </c>
      <c r="H104" s="145">
        <v>0</v>
      </c>
    </row>
    <row r="105" spans="1:8">
      <c r="A105" s="143" t="s">
        <v>347</v>
      </c>
      <c r="B105" s="130" t="s">
        <v>187</v>
      </c>
      <c r="C105" s="133">
        <v>0</v>
      </c>
      <c r="D105" s="133">
        <v>0</v>
      </c>
      <c r="E105" s="133">
        <v>0</v>
      </c>
      <c r="F105" s="133">
        <v>0</v>
      </c>
      <c r="G105" s="133">
        <v>0</v>
      </c>
      <c r="H105" s="144">
        <v>0</v>
      </c>
    </row>
    <row r="106" spans="1:8">
      <c r="A106" s="127" t="s">
        <v>348</v>
      </c>
      <c r="B106" s="128" t="s">
        <v>349</v>
      </c>
      <c r="C106" s="134">
        <v>0</v>
      </c>
      <c r="D106" s="134">
        <v>0</v>
      </c>
      <c r="E106" s="134">
        <v>0</v>
      </c>
      <c r="F106" s="134">
        <v>0</v>
      </c>
      <c r="G106" s="134">
        <v>0</v>
      </c>
      <c r="H106" s="145">
        <v>0</v>
      </c>
    </row>
    <row r="107" spans="1:8">
      <c r="A107" s="127" t="s">
        <v>350</v>
      </c>
      <c r="B107" s="128" t="s">
        <v>351</v>
      </c>
      <c r="C107" s="134">
        <v>0</v>
      </c>
      <c r="D107" s="134">
        <v>0</v>
      </c>
      <c r="E107" s="134">
        <v>0</v>
      </c>
      <c r="F107" s="134">
        <v>0</v>
      </c>
      <c r="G107" s="134">
        <v>0</v>
      </c>
      <c r="H107" s="145">
        <v>0</v>
      </c>
    </row>
    <row r="108" spans="1:8">
      <c r="A108" s="127" t="s">
        <v>352</v>
      </c>
      <c r="B108" s="128" t="s">
        <v>353</v>
      </c>
      <c r="C108" s="134">
        <v>0</v>
      </c>
      <c r="D108" s="134">
        <v>0</v>
      </c>
      <c r="E108" s="134">
        <v>0</v>
      </c>
      <c r="F108" s="134">
        <v>0</v>
      </c>
      <c r="G108" s="134">
        <v>0</v>
      </c>
      <c r="H108" s="145">
        <v>0</v>
      </c>
    </row>
    <row r="109" spans="1:8">
      <c r="A109" s="127" t="s">
        <v>354</v>
      </c>
      <c r="B109" s="128" t="s">
        <v>227</v>
      </c>
      <c r="C109" s="134">
        <v>0</v>
      </c>
      <c r="D109" s="134">
        <v>0</v>
      </c>
      <c r="E109" s="134">
        <v>0</v>
      </c>
      <c r="F109" s="134">
        <v>0</v>
      </c>
      <c r="G109" s="134">
        <v>0</v>
      </c>
      <c r="H109" s="145">
        <v>0</v>
      </c>
    </row>
    <row r="110" spans="1:8">
      <c r="A110" s="127" t="s">
        <v>355</v>
      </c>
      <c r="B110" s="128" t="s">
        <v>356</v>
      </c>
      <c r="C110" s="134">
        <v>0</v>
      </c>
      <c r="D110" s="134">
        <v>0</v>
      </c>
      <c r="E110" s="134">
        <v>0</v>
      </c>
      <c r="F110" s="134">
        <v>0</v>
      </c>
      <c r="G110" s="134">
        <v>0</v>
      </c>
      <c r="H110" s="145">
        <v>0</v>
      </c>
    </row>
    <row r="111" spans="1:8">
      <c r="A111" s="143" t="s">
        <v>564</v>
      </c>
      <c r="B111" s="130" t="s">
        <v>566</v>
      </c>
      <c r="C111" s="133">
        <v>0</v>
      </c>
      <c r="D111" s="133">
        <v>0</v>
      </c>
      <c r="E111" s="133">
        <v>0</v>
      </c>
      <c r="F111" s="133">
        <v>0</v>
      </c>
      <c r="G111" s="133">
        <v>0</v>
      </c>
      <c r="H111" s="144">
        <v>0</v>
      </c>
    </row>
    <row r="112" spans="1:8">
      <c r="A112" s="127" t="s">
        <v>565</v>
      </c>
      <c r="B112" s="128" t="s">
        <v>567</v>
      </c>
      <c r="C112" s="134">
        <v>0</v>
      </c>
      <c r="D112" s="134">
        <v>0</v>
      </c>
      <c r="E112" s="134">
        <v>0</v>
      </c>
      <c r="F112" s="134">
        <v>0</v>
      </c>
      <c r="G112" s="134">
        <v>0</v>
      </c>
      <c r="H112" s="145">
        <v>0</v>
      </c>
    </row>
    <row r="113" spans="1:10">
      <c r="A113" s="143" t="s">
        <v>37</v>
      </c>
      <c r="B113" s="130" t="s">
        <v>38</v>
      </c>
      <c r="C113" s="133">
        <v>206932762.06</v>
      </c>
      <c r="D113" s="133">
        <v>179470521.09</v>
      </c>
      <c r="E113" s="133">
        <v>1781021499.9000001</v>
      </c>
      <c r="F113" s="133">
        <v>1808483740.8699999</v>
      </c>
      <c r="G113" s="133">
        <v>1601753685.8099999</v>
      </c>
      <c r="H113" s="144">
        <v>206730055.06</v>
      </c>
      <c r="J113" s="159">
        <f>50196601/F113</f>
        <v>2.7756180420981904E-2</v>
      </c>
    </row>
    <row r="114" spans="1:10">
      <c r="A114" s="127" t="s">
        <v>357</v>
      </c>
      <c r="B114" s="128" t="s">
        <v>358</v>
      </c>
      <c r="C114" s="134">
        <v>0</v>
      </c>
      <c r="D114" s="134">
        <v>0</v>
      </c>
      <c r="E114" s="134">
        <v>0</v>
      </c>
      <c r="F114" s="134">
        <v>0</v>
      </c>
      <c r="G114" s="134">
        <v>0</v>
      </c>
      <c r="H114" s="145">
        <v>0</v>
      </c>
    </row>
    <row r="115" spans="1:10">
      <c r="A115" s="127" t="s">
        <v>359</v>
      </c>
      <c r="B115" s="128" t="s">
        <v>360</v>
      </c>
      <c r="C115" s="134">
        <v>0</v>
      </c>
      <c r="D115" s="134">
        <v>0</v>
      </c>
      <c r="E115" s="134">
        <v>0</v>
      </c>
      <c r="F115" s="134">
        <v>0</v>
      </c>
      <c r="G115" s="134">
        <v>0</v>
      </c>
      <c r="H115" s="145">
        <v>0</v>
      </c>
    </row>
    <row r="116" spans="1:10">
      <c r="A116" s="127" t="s">
        <v>361</v>
      </c>
      <c r="B116" s="128" t="s">
        <v>278</v>
      </c>
      <c r="C116" s="134">
        <v>0</v>
      </c>
      <c r="D116" s="134">
        <v>0</v>
      </c>
      <c r="E116" s="134">
        <v>0</v>
      </c>
      <c r="F116" s="134">
        <v>0</v>
      </c>
      <c r="G116" s="134">
        <v>0</v>
      </c>
      <c r="H116" s="145">
        <v>0</v>
      </c>
    </row>
    <row r="117" spans="1:10">
      <c r="A117" s="127" t="s">
        <v>362</v>
      </c>
      <c r="B117" s="128" t="s">
        <v>363</v>
      </c>
      <c r="C117" s="134">
        <v>0</v>
      </c>
      <c r="D117" s="134">
        <v>0</v>
      </c>
      <c r="E117" s="134">
        <v>0</v>
      </c>
      <c r="F117" s="134">
        <v>0</v>
      </c>
      <c r="G117" s="134">
        <v>0</v>
      </c>
      <c r="H117" s="145">
        <v>0</v>
      </c>
    </row>
    <row r="118" spans="1:10">
      <c r="A118" s="127" t="s">
        <v>364</v>
      </c>
      <c r="B118" s="128" t="s">
        <v>365</v>
      </c>
      <c r="C118" s="134">
        <v>0</v>
      </c>
      <c r="D118" s="134">
        <v>9058900</v>
      </c>
      <c r="E118" s="134">
        <v>13559400</v>
      </c>
      <c r="F118" s="134">
        <v>4500500</v>
      </c>
      <c r="G118" s="134">
        <v>4500500</v>
      </c>
      <c r="H118" s="145">
        <v>0</v>
      </c>
    </row>
    <row r="119" spans="1:10">
      <c r="A119" s="127" t="s">
        <v>368</v>
      </c>
      <c r="B119" s="128" t="s">
        <v>369</v>
      </c>
      <c r="C119" s="134">
        <v>206730055.06</v>
      </c>
      <c r="D119" s="134">
        <v>0</v>
      </c>
      <c r="E119" s="134">
        <v>0</v>
      </c>
      <c r="F119" s="134">
        <v>206730055.06</v>
      </c>
      <c r="G119" s="134">
        <v>0</v>
      </c>
      <c r="H119" s="145">
        <v>206730055.06</v>
      </c>
    </row>
    <row r="120" spans="1:10">
      <c r="A120" s="127" t="s">
        <v>370</v>
      </c>
      <c r="B120" s="128" t="s">
        <v>371</v>
      </c>
      <c r="C120" s="134">
        <v>0</v>
      </c>
      <c r="D120" s="134">
        <v>8725954</v>
      </c>
      <c r="E120" s="134">
        <v>9283671</v>
      </c>
      <c r="F120" s="134">
        <v>557717</v>
      </c>
      <c r="G120" s="134">
        <v>557717</v>
      </c>
      <c r="H120" s="145">
        <v>0</v>
      </c>
      <c r="J120" s="158"/>
    </row>
    <row r="121" spans="1:10">
      <c r="A121" s="127" t="s">
        <v>372</v>
      </c>
      <c r="B121" s="128" t="s">
        <v>373</v>
      </c>
      <c r="C121" s="134">
        <v>0</v>
      </c>
      <c r="D121" s="134">
        <v>21125900</v>
      </c>
      <c r="E121" s="134">
        <v>31627300</v>
      </c>
      <c r="F121" s="134">
        <v>10501400</v>
      </c>
      <c r="G121" s="134">
        <v>10501400</v>
      </c>
      <c r="H121" s="145">
        <v>0</v>
      </c>
    </row>
    <row r="122" spans="1:10">
      <c r="A122" s="127" t="s">
        <v>376</v>
      </c>
      <c r="B122" s="128" t="s">
        <v>377</v>
      </c>
      <c r="C122" s="134">
        <v>0</v>
      </c>
      <c r="D122" s="134">
        <v>4155400</v>
      </c>
      <c r="E122" s="134">
        <v>4155400</v>
      </c>
      <c r="F122" s="134">
        <v>0</v>
      </c>
      <c r="G122" s="134">
        <v>0</v>
      </c>
      <c r="H122" s="145">
        <v>0</v>
      </c>
    </row>
    <row r="123" spans="1:10">
      <c r="A123" s="127" t="s">
        <v>378</v>
      </c>
      <c r="B123" s="128" t="s">
        <v>379</v>
      </c>
      <c r="C123" s="134">
        <v>0</v>
      </c>
      <c r="D123" s="134">
        <v>0</v>
      </c>
      <c r="E123" s="134">
        <v>0</v>
      </c>
      <c r="F123" s="134">
        <v>0</v>
      </c>
      <c r="G123" s="134">
        <v>0</v>
      </c>
      <c r="H123" s="145">
        <v>0</v>
      </c>
    </row>
    <row r="124" spans="1:10">
      <c r="A124" s="127" t="s">
        <v>380</v>
      </c>
      <c r="B124" s="128" t="s">
        <v>328</v>
      </c>
      <c r="C124" s="134">
        <v>0</v>
      </c>
      <c r="D124" s="134">
        <v>0</v>
      </c>
      <c r="E124" s="134">
        <v>0</v>
      </c>
      <c r="F124" s="134">
        <v>0</v>
      </c>
      <c r="G124" s="134">
        <v>0</v>
      </c>
      <c r="H124" s="145">
        <v>0</v>
      </c>
    </row>
    <row r="125" spans="1:10">
      <c r="A125" s="127" t="s">
        <v>381</v>
      </c>
      <c r="B125" s="128" t="s">
        <v>330</v>
      </c>
      <c r="C125" s="134">
        <v>202707</v>
      </c>
      <c r="D125" s="134">
        <v>127169438.58</v>
      </c>
      <c r="E125" s="134">
        <v>144446675.38999999</v>
      </c>
      <c r="F125" s="134">
        <v>17479943.809999999</v>
      </c>
      <c r="G125" s="134">
        <v>17479943.809999999</v>
      </c>
      <c r="H125" s="145">
        <v>0</v>
      </c>
    </row>
    <row r="126" spans="1:10">
      <c r="A126" s="127" t="s">
        <v>382</v>
      </c>
      <c r="B126" s="128" t="s">
        <v>383</v>
      </c>
      <c r="C126" s="134">
        <v>0</v>
      </c>
      <c r="D126" s="134">
        <v>0</v>
      </c>
      <c r="E126" s="134">
        <v>1568714125</v>
      </c>
      <c r="F126" s="134">
        <v>1568714125</v>
      </c>
      <c r="G126" s="134">
        <v>1568714125</v>
      </c>
      <c r="H126" s="145">
        <v>0</v>
      </c>
    </row>
    <row r="127" spans="1:10">
      <c r="A127" s="127" t="s">
        <v>384</v>
      </c>
      <c r="B127" s="128" t="s">
        <v>385</v>
      </c>
      <c r="C127" s="134">
        <v>0</v>
      </c>
      <c r="D127" s="134">
        <v>9234928.5099999998</v>
      </c>
      <c r="E127" s="134">
        <v>9234928.5099999998</v>
      </c>
      <c r="F127" s="134">
        <v>0</v>
      </c>
      <c r="G127" s="134">
        <v>0</v>
      </c>
      <c r="H127" s="145">
        <v>0</v>
      </c>
    </row>
    <row r="128" spans="1:10">
      <c r="A128" s="127" t="s">
        <v>386</v>
      </c>
      <c r="B128" s="128" t="s">
        <v>387</v>
      </c>
      <c r="C128" s="134">
        <v>0</v>
      </c>
      <c r="D128" s="134">
        <v>0</v>
      </c>
      <c r="E128" s="134">
        <v>0</v>
      </c>
      <c r="F128" s="134">
        <v>0</v>
      </c>
      <c r="G128" s="134">
        <v>0</v>
      </c>
      <c r="H128" s="145">
        <v>0</v>
      </c>
    </row>
    <row r="129" spans="1:8">
      <c r="A129" s="78" t="s">
        <v>41</v>
      </c>
      <c r="B129" s="126" t="s">
        <v>42</v>
      </c>
      <c r="C129" s="132">
        <v>1594581762.6199999</v>
      </c>
      <c r="D129" s="132">
        <v>1318662926</v>
      </c>
      <c r="E129" s="132">
        <v>908772386.23000002</v>
      </c>
      <c r="F129" s="132">
        <v>1184691222.8499999</v>
      </c>
      <c r="G129" s="132">
        <v>1184691222.8499999</v>
      </c>
      <c r="H129" s="142">
        <v>0</v>
      </c>
    </row>
    <row r="130" spans="1:8">
      <c r="A130" s="143" t="s">
        <v>44</v>
      </c>
      <c r="B130" s="130" t="s">
        <v>45</v>
      </c>
      <c r="C130" s="133">
        <v>1594581762.6199999</v>
      </c>
      <c r="D130" s="133">
        <v>1318662926</v>
      </c>
      <c r="E130" s="133">
        <v>908772386.23000002</v>
      </c>
      <c r="F130" s="133">
        <v>1184691222.8499999</v>
      </c>
      <c r="G130" s="133">
        <v>1184691222.8499999</v>
      </c>
      <c r="H130" s="144">
        <v>0</v>
      </c>
    </row>
    <row r="131" spans="1:8">
      <c r="A131" s="127" t="s">
        <v>388</v>
      </c>
      <c r="B131" s="128" t="s">
        <v>389</v>
      </c>
      <c r="C131" s="134">
        <v>0</v>
      </c>
      <c r="D131" s="134">
        <v>285900183.61000001</v>
      </c>
      <c r="E131" s="134">
        <v>285900183.61000001</v>
      </c>
      <c r="F131" s="134">
        <v>0</v>
      </c>
      <c r="G131" s="134">
        <v>0</v>
      </c>
      <c r="H131" s="145">
        <v>0</v>
      </c>
    </row>
    <row r="132" spans="1:8">
      <c r="A132" s="127" t="s">
        <v>390</v>
      </c>
      <c r="B132" s="128" t="s">
        <v>391</v>
      </c>
      <c r="C132" s="134">
        <v>87487673.230000004</v>
      </c>
      <c r="D132" s="134">
        <v>146491543</v>
      </c>
      <c r="E132" s="134">
        <v>156083303.21000001</v>
      </c>
      <c r="F132" s="134">
        <v>97079433.439999998</v>
      </c>
      <c r="G132" s="134">
        <v>97079433.439999998</v>
      </c>
      <c r="H132" s="145">
        <v>0</v>
      </c>
    </row>
    <row r="133" spans="1:8">
      <c r="A133" s="127" t="s">
        <v>392</v>
      </c>
      <c r="B133" s="128" t="s">
        <v>393</v>
      </c>
      <c r="C133" s="134">
        <v>405136250.97000003</v>
      </c>
      <c r="D133" s="134">
        <v>59353706</v>
      </c>
      <c r="E133" s="134">
        <v>73332366.709999993</v>
      </c>
      <c r="F133" s="134">
        <v>419114911.68000001</v>
      </c>
      <c r="G133" s="134">
        <v>419114911.68000001</v>
      </c>
      <c r="H133" s="145">
        <v>0</v>
      </c>
    </row>
    <row r="134" spans="1:8">
      <c r="A134" s="127" t="s">
        <v>394</v>
      </c>
      <c r="B134" s="128" t="s">
        <v>395</v>
      </c>
      <c r="C134" s="134">
        <v>346243495.16000003</v>
      </c>
      <c r="D134" s="134">
        <v>41722472</v>
      </c>
      <c r="E134" s="134">
        <v>61036906.93</v>
      </c>
      <c r="F134" s="134">
        <v>365557930.08999997</v>
      </c>
      <c r="G134" s="134">
        <v>365557930.08999997</v>
      </c>
      <c r="H134" s="145">
        <v>0</v>
      </c>
    </row>
    <row r="135" spans="1:8">
      <c r="A135" s="127" t="s">
        <v>396</v>
      </c>
      <c r="B135" s="128" t="s">
        <v>397</v>
      </c>
      <c r="C135" s="134">
        <v>111257459.15000001</v>
      </c>
      <c r="D135" s="134">
        <v>0</v>
      </c>
      <c r="E135" s="134">
        <v>25270276.140000001</v>
      </c>
      <c r="F135" s="134">
        <v>136527735.28999999</v>
      </c>
      <c r="G135" s="134">
        <v>136527735.28999999</v>
      </c>
      <c r="H135" s="145">
        <v>0</v>
      </c>
    </row>
    <row r="136" spans="1:8">
      <c r="A136" s="127" t="s">
        <v>398</v>
      </c>
      <c r="B136" s="128" t="s">
        <v>399</v>
      </c>
      <c r="C136" s="134">
        <v>517434996.36000001</v>
      </c>
      <c r="D136" s="134">
        <v>570342052</v>
      </c>
      <c r="E136" s="134">
        <v>71999162.640000001</v>
      </c>
      <c r="F136" s="134">
        <v>19092107</v>
      </c>
      <c r="G136" s="134">
        <v>19092107</v>
      </c>
      <c r="H136" s="145">
        <v>0</v>
      </c>
    </row>
    <row r="137" spans="1:8">
      <c r="A137" s="127" t="s">
        <v>400</v>
      </c>
      <c r="B137" s="128" t="s">
        <v>294</v>
      </c>
      <c r="C137" s="134">
        <v>0</v>
      </c>
      <c r="D137" s="134">
        <v>0</v>
      </c>
      <c r="E137" s="134">
        <v>0</v>
      </c>
      <c r="F137" s="134">
        <v>0</v>
      </c>
      <c r="G137" s="134">
        <v>0</v>
      </c>
      <c r="H137" s="145">
        <v>0</v>
      </c>
    </row>
    <row r="138" spans="1:8">
      <c r="A138" s="127" t="s">
        <v>401</v>
      </c>
      <c r="B138" s="128" t="s">
        <v>402</v>
      </c>
      <c r="C138" s="134">
        <v>127021887.75</v>
      </c>
      <c r="D138" s="134">
        <v>17239211</v>
      </c>
      <c r="E138" s="134">
        <v>25535728.600000001</v>
      </c>
      <c r="F138" s="134">
        <v>135318405.34999999</v>
      </c>
      <c r="G138" s="134">
        <v>135318405.34999999</v>
      </c>
      <c r="H138" s="145">
        <v>0</v>
      </c>
    </row>
    <row r="139" spans="1:8">
      <c r="A139" s="127" t="s">
        <v>404</v>
      </c>
      <c r="B139" s="128" t="s">
        <v>405</v>
      </c>
      <c r="C139" s="134">
        <v>0</v>
      </c>
      <c r="D139" s="134">
        <v>61882658.390000001</v>
      </c>
      <c r="E139" s="134">
        <v>61882658.390000001</v>
      </c>
      <c r="F139" s="134">
        <v>0</v>
      </c>
      <c r="G139" s="134">
        <v>0</v>
      </c>
      <c r="H139" s="145">
        <v>0</v>
      </c>
    </row>
    <row r="140" spans="1:8">
      <c r="A140" s="127" t="s">
        <v>406</v>
      </c>
      <c r="B140" s="128" t="s">
        <v>407</v>
      </c>
      <c r="C140" s="134">
        <v>0</v>
      </c>
      <c r="D140" s="134">
        <v>2881200</v>
      </c>
      <c r="E140" s="134">
        <v>2881200</v>
      </c>
      <c r="F140" s="134">
        <v>0</v>
      </c>
      <c r="G140" s="134">
        <v>0</v>
      </c>
      <c r="H140" s="145">
        <v>0</v>
      </c>
    </row>
    <row r="141" spans="1:8">
      <c r="A141" s="127" t="s">
        <v>408</v>
      </c>
      <c r="B141" s="128" t="s">
        <v>409</v>
      </c>
      <c r="C141" s="134">
        <v>0</v>
      </c>
      <c r="D141" s="134">
        <v>0</v>
      </c>
      <c r="E141" s="134">
        <v>0</v>
      </c>
      <c r="F141" s="134">
        <v>0</v>
      </c>
      <c r="G141" s="134">
        <v>0</v>
      </c>
      <c r="H141" s="145">
        <v>0</v>
      </c>
    </row>
    <row r="142" spans="1:8">
      <c r="A142" s="127" t="s">
        <v>410</v>
      </c>
      <c r="B142" s="128" t="s">
        <v>411</v>
      </c>
      <c r="C142" s="134">
        <v>0</v>
      </c>
      <c r="D142" s="134">
        <v>63594800</v>
      </c>
      <c r="E142" s="134">
        <v>63594800</v>
      </c>
      <c r="F142" s="134">
        <v>0</v>
      </c>
      <c r="G142" s="134">
        <v>0</v>
      </c>
      <c r="H142" s="145">
        <v>0</v>
      </c>
    </row>
    <row r="143" spans="1:8">
      <c r="A143" s="127" t="s">
        <v>412</v>
      </c>
      <c r="B143" s="128" t="s">
        <v>413</v>
      </c>
      <c r="C143" s="134">
        <v>0</v>
      </c>
      <c r="D143" s="134">
        <v>45114900</v>
      </c>
      <c r="E143" s="134">
        <v>45114900</v>
      </c>
      <c r="F143" s="134">
        <v>0</v>
      </c>
      <c r="G143" s="134">
        <v>0</v>
      </c>
      <c r="H143" s="145">
        <v>0</v>
      </c>
    </row>
    <row r="144" spans="1:8">
      <c r="A144" s="127" t="s">
        <v>414</v>
      </c>
      <c r="B144" s="128" t="s">
        <v>415</v>
      </c>
      <c r="C144" s="134">
        <v>0</v>
      </c>
      <c r="D144" s="134">
        <v>24140200</v>
      </c>
      <c r="E144" s="134">
        <v>36140900</v>
      </c>
      <c r="F144" s="134">
        <v>12000700</v>
      </c>
      <c r="G144" s="134">
        <v>12000700</v>
      </c>
      <c r="H144" s="145">
        <v>0</v>
      </c>
    </row>
    <row r="145" spans="1:8">
      <c r="A145" s="127" t="s">
        <v>416</v>
      </c>
      <c r="B145" s="128" t="s">
        <v>417</v>
      </c>
      <c r="C145" s="134">
        <v>0</v>
      </c>
      <c r="D145" s="134">
        <v>0</v>
      </c>
      <c r="E145" s="134">
        <v>0</v>
      </c>
      <c r="F145" s="134">
        <v>0</v>
      </c>
      <c r="G145" s="134">
        <v>0</v>
      </c>
      <c r="H145" s="145">
        <v>0</v>
      </c>
    </row>
    <row r="146" spans="1:8">
      <c r="A146" s="78" t="s">
        <v>62</v>
      </c>
      <c r="B146" s="126" t="s">
        <v>68</v>
      </c>
      <c r="C146" s="132">
        <v>11344803766</v>
      </c>
      <c r="D146" s="132">
        <v>0</v>
      </c>
      <c r="E146" s="132">
        <v>246934910</v>
      </c>
      <c r="F146" s="132">
        <v>11591738676</v>
      </c>
      <c r="G146" s="132">
        <v>0</v>
      </c>
      <c r="H146" s="142">
        <v>11591738676</v>
      </c>
    </row>
    <row r="147" spans="1:8">
      <c r="A147" s="143" t="s">
        <v>69</v>
      </c>
      <c r="B147" s="130" t="s">
        <v>70</v>
      </c>
      <c r="C147" s="133">
        <v>11344803766</v>
      </c>
      <c r="D147" s="133">
        <v>0</v>
      </c>
      <c r="E147" s="133">
        <v>246934910</v>
      </c>
      <c r="F147" s="133">
        <v>11591738676</v>
      </c>
      <c r="G147" s="133">
        <v>0</v>
      </c>
      <c r="H147" s="144">
        <v>11591738676</v>
      </c>
    </row>
    <row r="148" spans="1:8">
      <c r="A148" s="127" t="s">
        <v>418</v>
      </c>
      <c r="B148" s="128" t="s">
        <v>419</v>
      </c>
      <c r="C148" s="134">
        <v>11344803766</v>
      </c>
      <c r="D148" s="134">
        <v>0</v>
      </c>
      <c r="E148" s="134">
        <v>246934910</v>
      </c>
      <c r="F148" s="134">
        <v>11591738676</v>
      </c>
      <c r="G148" s="134">
        <v>0</v>
      </c>
      <c r="H148" s="145">
        <v>11591738676</v>
      </c>
    </row>
    <row r="149" spans="1:8">
      <c r="A149" s="78" t="s">
        <v>48</v>
      </c>
      <c r="B149" s="126" t="s">
        <v>49</v>
      </c>
      <c r="C149" s="132">
        <v>1891954549.8299999</v>
      </c>
      <c r="D149" s="132">
        <v>147647421.33000001</v>
      </c>
      <c r="E149" s="132">
        <v>32116152</v>
      </c>
      <c r="F149" s="132">
        <v>1776423280.5</v>
      </c>
      <c r="G149" s="132">
        <v>1776423280.5</v>
      </c>
      <c r="H149" s="142">
        <v>0</v>
      </c>
    </row>
    <row r="150" spans="1:8">
      <c r="A150" s="143" t="s">
        <v>52</v>
      </c>
      <c r="B150" s="130" t="s">
        <v>53</v>
      </c>
      <c r="C150" s="133">
        <v>1891954549.8299999</v>
      </c>
      <c r="D150" s="133">
        <v>147647421.33000001</v>
      </c>
      <c r="E150" s="133">
        <v>32116152</v>
      </c>
      <c r="F150" s="133">
        <v>1776423280.5</v>
      </c>
      <c r="G150" s="133">
        <v>1776423280.5</v>
      </c>
      <c r="H150" s="144">
        <v>0</v>
      </c>
    </row>
    <row r="151" spans="1:8">
      <c r="A151" s="127" t="s">
        <v>420</v>
      </c>
      <c r="B151" s="128" t="s">
        <v>227</v>
      </c>
      <c r="C151" s="134">
        <v>1891954549.8299999</v>
      </c>
      <c r="D151" s="134">
        <v>147647421.33000001</v>
      </c>
      <c r="E151" s="134">
        <v>32116152</v>
      </c>
      <c r="F151" s="134">
        <v>1776423280.5</v>
      </c>
      <c r="G151" s="134">
        <v>1776423280.5</v>
      </c>
      <c r="H151" s="145">
        <v>0</v>
      </c>
    </row>
    <row r="152" spans="1:8">
      <c r="A152" s="140" t="s">
        <v>421</v>
      </c>
      <c r="B152" s="125" t="s">
        <v>78</v>
      </c>
      <c r="C152" s="131">
        <v>15073824350.51</v>
      </c>
      <c r="D152" s="131">
        <v>1578289252</v>
      </c>
      <c r="E152" s="131">
        <v>16212</v>
      </c>
      <c r="F152" s="141">
        <v>3810373666.8499999</v>
      </c>
      <c r="G152" s="131">
        <v>0</v>
      </c>
      <c r="H152" s="141">
        <v>3810373666.8499999</v>
      </c>
    </row>
    <row r="153" spans="1:8">
      <c r="A153" s="78" t="s">
        <v>81</v>
      </c>
      <c r="B153" s="126" t="s">
        <v>82</v>
      </c>
      <c r="C153" s="132">
        <v>15073824350.51</v>
      </c>
      <c r="D153" s="132">
        <v>1578289252</v>
      </c>
      <c r="E153" s="132">
        <v>16212</v>
      </c>
      <c r="F153" s="142">
        <v>3810373666.8499999</v>
      </c>
      <c r="G153" s="132">
        <v>0</v>
      </c>
      <c r="H153" s="142">
        <v>3810373666.8499999</v>
      </c>
    </row>
    <row r="154" spans="1:8">
      <c r="A154" s="143" t="s">
        <v>85</v>
      </c>
      <c r="B154" s="130" t="s">
        <v>86</v>
      </c>
      <c r="C154" s="133">
        <v>12771061542.1</v>
      </c>
      <c r="D154" s="133">
        <v>0</v>
      </c>
      <c r="E154" s="133">
        <v>0</v>
      </c>
      <c r="F154" s="144">
        <v>12771061542.1</v>
      </c>
      <c r="G154" s="133">
        <v>0</v>
      </c>
      <c r="H154" s="144">
        <v>12771061542.1</v>
      </c>
    </row>
    <row r="155" spans="1:8">
      <c r="A155" s="127" t="s">
        <v>422</v>
      </c>
      <c r="B155" s="128" t="s">
        <v>423</v>
      </c>
      <c r="C155" s="134">
        <v>12771061542.1</v>
      </c>
      <c r="D155" s="134">
        <v>0</v>
      </c>
      <c r="E155" s="134">
        <v>0</v>
      </c>
      <c r="F155" s="145">
        <v>12771061542.1</v>
      </c>
      <c r="G155" s="134">
        <v>0</v>
      </c>
      <c r="H155" s="145">
        <v>12771061542.1</v>
      </c>
    </row>
    <row r="156" spans="1:8">
      <c r="A156" s="143" t="s">
        <v>89</v>
      </c>
      <c r="B156" s="130" t="s">
        <v>424</v>
      </c>
      <c r="C156" s="133">
        <v>2302762808.4099998</v>
      </c>
      <c r="D156" s="133">
        <v>1578289252</v>
      </c>
      <c r="E156" s="133">
        <v>16212</v>
      </c>
      <c r="F156" s="144">
        <v>724489768.40999997</v>
      </c>
      <c r="G156" s="133">
        <v>0</v>
      </c>
      <c r="H156" s="144">
        <v>724489768.40999997</v>
      </c>
    </row>
    <row r="157" spans="1:8">
      <c r="A157" s="127" t="s">
        <v>425</v>
      </c>
      <c r="B157" s="128" t="s">
        <v>426</v>
      </c>
      <c r="C157" s="134">
        <v>5484112193.2200003</v>
      </c>
      <c r="D157" s="134">
        <v>1578289252</v>
      </c>
      <c r="E157" s="134">
        <v>16212</v>
      </c>
      <c r="F157" s="145">
        <v>3905839153.2199998</v>
      </c>
      <c r="G157" s="134">
        <v>0</v>
      </c>
      <c r="H157" s="145">
        <v>3905839153.2199998</v>
      </c>
    </row>
    <row r="158" spans="1:8">
      <c r="A158" s="127" t="s">
        <v>427</v>
      </c>
      <c r="B158" s="128" t="s">
        <v>428</v>
      </c>
      <c r="C158" s="134">
        <v>-3181349384.8099999</v>
      </c>
      <c r="D158" s="134">
        <v>0</v>
      </c>
      <c r="E158" s="134">
        <v>0</v>
      </c>
      <c r="F158" s="145">
        <v>-3181349384.8099999</v>
      </c>
      <c r="G158" s="134">
        <v>0</v>
      </c>
      <c r="H158" s="145">
        <v>-3181349384.8099999</v>
      </c>
    </row>
    <row r="159" spans="1:8">
      <c r="A159" s="143" t="s">
        <v>96</v>
      </c>
      <c r="B159" s="130" t="s">
        <v>93</v>
      </c>
      <c r="C159" s="133">
        <v>0</v>
      </c>
      <c r="D159" s="133">
        <v>0</v>
      </c>
      <c r="E159" s="133">
        <v>0</v>
      </c>
      <c r="F159" s="144">
        <v>-9685177643.6599998</v>
      </c>
      <c r="G159" s="133">
        <v>0</v>
      </c>
      <c r="H159" s="144">
        <v>-9685177643.6599998</v>
      </c>
    </row>
    <row r="160" spans="1:8">
      <c r="A160" s="127" t="s">
        <v>429</v>
      </c>
      <c r="B160" s="128" t="s">
        <v>430</v>
      </c>
      <c r="C160" s="134">
        <v>0</v>
      </c>
      <c r="D160" s="134">
        <v>0</v>
      </c>
      <c r="E160" s="134">
        <v>0</v>
      </c>
      <c r="F160" s="134">
        <v>0</v>
      </c>
      <c r="G160" s="134">
        <v>0</v>
      </c>
      <c r="H160" s="145">
        <v>0</v>
      </c>
    </row>
    <row r="161" spans="1:8">
      <c r="A161" s="127" t="s">
        <v>583</v>
      </c>
      <c r="B161" s="128" t="s">
        <v>584</v>
      </c>
      <c r="C161" s="134">
        <v>0</v>
      </c>
      <c r="D161" s="134">
        <v>9685177643.6599998</v>
      </c>
      <c r="E161" s="134">
        <v>0</v>
      </c>
      <c r="F161" s="134">
        <v>9685177643.6599998</v>
      </c>
      <c r="G161" s="134">
        <v>0</v>
      </c>
      <c r="H161" s="145">
        <v>9685177643.6599998</v>
      </c>
    </row>
    <row r="162" spans="1:8">
      <c r="A162" s="143" t="s">
        <v>431</v>
      </c>
      <c r="B162" s="130" t="s">
        <v>97</v>
      </c>
      <c r="C162" s="133">
        <v>0</v>
      </c>
      <c r="D162" s="133">
        <v>0</v>
      </c>
      <c r="E162" s="133">
        <v>0</v>
      </c>
      <c r="F162" s="133">
        <v>0</v>
      </c>
      <c r="G162" s="133">
        <v>0</v>
      </c>
      <c r="H162" s="144">
        <v>0</v>
      </c>
    </row>
    <row r="163" spans="1:8">
      <c r="A163" s="127" t="s">
        <v>432</v>
      </c>
      <c r="B163" s="128" t="s">
        <v>433</v>
      </c>
      <c r="C163" s="134">
        <v>0</v>
      </c>
      <c r="D163" s="134">
        <v>0</v>
      </c>
      <c r="E163" s="134">
        <v>0</v>
      </c>
      <c r="F163" s="134">
        <v>0</v>
      </c>
      <c r="G163" s="134">
        <v>0</v>
      </c>
      <c r="H163" s="145">
        <v>0</v>
      </c>
    </row>
    <row r="164" spans="1:8">
      <c r="A164" s="127" t="s">
        <v>434</v>
      </c>
      <c r="B164" s="128" t="s">
        <v>435</v>
      </c>
      <c r="C164" s="134">
        <v>0</v>
      </c>
      <c r="D164" s="134">
        <v>0</v>
      </c>
      <c r="E164" s="134">
        <v>0</v>
      </c>
      <c r="F164" s="134">
        <v>0</v>
      </c>
      <c r="G164" s="134">
        <v>0</v>
      </c>
      <c r="H164" s="145">
        <v>0</v>
      </c>
    </row>
    <row r="165" spans="1:8">
      <c r="A165" s="127" t="s">
        <v>436</v>
      </c>
      <c r="B165" s="128" t="s">
        <v>437</v>
      </c>
      <c r="C165" s="134">
        <v>0</v>
      </c>
      <c r="D165" s="134">
        <v>0</v>
      </c>
      <c r="E165" s="134">
        <v>0</v>
      </c>
      <c r="F165" s="134">
        <v>0</v>
      </c>
      <c r="G165" s="134">
        <v>0</v>
      </c>
      <c r="H165" s="145">
        <v>0</v>
      </c>
    </row>
    <row r="166" spans="1:8">
      <c r="A166" s="127" t="s">
        <v>438</v>
      </c>
      <c r="B166" s="128" t="s">
        <v>439</v>
      </c>
      <c r="C166" s="134">
        <v>0</v>
      </c>
      <c r="D166" s="134">
        <v>0</v>
      </c>
      <c r="E166" s="134">
        <v>0</v>
      </c>
      <c r="F166" s="134">
        <v>0</v>
      </c>
      <c r="G166" s="134">
        <v>0</v>
      </c>
      <c r="H166" s="145">
        <v>0</v>
      </c>
    </row>
    <row r="167" spans="1:8">
      <c r="A167" s="127" t="s">
        <v>440</v>
      </c>
      <c r="B167" s="128" t="s">
        <v>441</v>
      </c>
      <c r="C167" s="134">
        <v>0</v>
      </c>
      <c r="D167" s="134">
        <v>0</v>
      </c>
      <c r="E167" s="134">
        <v>0</v>
      </c>
      <c r="F167" s="134">
        <v>0</v>
      </c>
      <c r="G167" s="134">
        <v>0</v>
      </c>
      <c r="H167" s="145">
        <v>0</v>
      </c>
    </row>
    <row r="168" spans="1:8">
      <c r="A168" s="140" t="s">
        <v>154</v>
      </c>
      <c r="B168" s="125" t="s">
        <v>442</v>
      </c>
      <c r="C168" s="131">
        <v>22402695437.060001</v>
      </c>
      <c r="D168" s="131">
        <v>717161177.95000005</v>
      </c>
      <c r="E168" s="131">
        <v>1476345790.9000001</v>
      </c>
      <c r="F168" s="131">
        <v>23161880050.009998</v>
      </c>
      <c r="G168" s="131">
        <v>0</v>
      </c>
      <c r="H168" s="141">
        <v>23161880050.009998</v>
      </c>
    </row>
    <row r="169" spans="1:8">
      <c r="A169" s="78" t="s">
        <v>156</v>
      </c>
      <c r="B169" s="126" t="s">
        <v>157</v>
      </c>
      <c r="C169" s="132">
        <v>21435478653</v>
      </c>
      <c r="D169" s="132">
        <v>716372791.33000004</v>
      </c>
      <c r="E169" s="132">
        <v>840827540.65999997</v>
      </c>
      <c r="F169" s="132">
        <v>21559933402.330002</v>
      </c>
      <c r="G169" s="132">
        <v>0</v>
      </c>
      <c r="H169" s="142">
        <v>21559933402.330002</v>
      </c>
    </row>
    <row r="170" spans="1:8">
      <c r="A170" s="143" t="s">
        <v>158</v>
      </c>
      <c r="B170" s="130" t="s">
        <v>159</v>
      </c>
      <c r="C170" s="133">
        <v>21448431638</v>
      </c>
      <c r="D170" s="133">
        <v>715331398.33000004</v>
      </c>
      <c r="E170" s="133">
        <v>840827540.65999997</v>
      </c>
      <c r="F170" s="133">
        <v>21573927780.330002</v>
      </c>
      <c r="G170" s="133">
        <v>0</v>
      </c>
      <c r="H170" s="144">
        <v>21573927780.330002</v>
      </c>
    </row>
    <row r="171" spans="1:8">
      <c r="A171" s="127" t="s">
        <v>443</v>
      </c>
      <c r="B171" s="128" t="s">
        <v>227</v>
      </c>
      <c r="C171" s="134">
        <v>21448431638</v>
      </c>
      <c r="D171" s="134">
        <v>715331398.33000004</v>
      </c>
      <c r="E171" s="134">
        <v>840827540.65999997</v>
      </c>
      <c r="F171" s="134">
        <v>21573927780.330002</v>
      </c>
      <c r="G171" s="134">
        <v>0</v>
      </c>
      <c r="H171" s="145">
        <v>21573927780.330002</v>
      </c>
    </row>
    <row r="172" spans="1:8">
      <c r="A172" s="143" t="s">
        <v>160</v>
      </c>
      <c r="B172" s="130" t="s">
        <v>161</v>
      </c>
      <c r="C172" s="133">
        <v>-12952985</v>
      </c>
      <c r="D172" s="133">
        <v>1041393</v>
      </c>
      <c r="E172" s="133">
        <v>0</v>
      </c>
      <c r="F172" s="133">
        <v>-13994378</v>
      </c>
      <c r="G172" s="133">
        <v>0</v>
      </c>
      <c r="H172" s="144">
        <v>-13994378</v>
      </c>
    </row>
    <row r="173" spans="1:8">
      <c r="A173" s="127" t="s">
        <v>444</v>
      </c>
      <c r="B173" s="128" t="s">
        <v>235</v>
      </c>
      <c r="C173" s="134">
        <v>-12952985</v>
      </c>
      <c r="D173" s="134">
        <v>1041393</v>
      </c>
      <c r="E173" s="134">
        <v>0</v>
      </c>
      <c r="F173" s="134">
        <v>-13994378</v>
      </c>
      <c r="G173" s="134">
        <v>0</v>
      </c>
      <c r="H173" s="145">
        <v>-13994378</v>
      </c>
    </row>
    <row r="174" spans="1:8">
      <c r="A174" s="78" t="s">
        <v>162</v>
      </c>
      <c r="B174" s="126" t="s">
        <v>163</v>
      </c>
      <c r="C174" s="132">
        <v>967216784.05999994</v>
      </c>
      <c r="D174" s="132">
        <v>788386.62</v>
      </c>
      <c r="E174" s="132">
        <v>635518250.24000001</v>
      </c>
      <c r="F174" s="132">
        <v>1601946647.6800001</v>
      </c>
      <c r="G174" s="132">
        <v>0</v>
      </c>
      <c r="H174" s="142">
        <v>1601946647.6800001</v>
      </c>
    </row>
    <row r="175" spans="1:8">
      <c r="A175" s="143" t="s">
        <v>164</v>
      </c>
      <c r="B175" s="130" t="s">
        <v>165</v>
      </c>
      <c r="C175" s="133">
        <v>702895924</v>
      </c>
      <c r="D175" s="133">
        <v>652063</v>
      </c>
      <c r="E175" s="133">
        <v>175705385</v>
      </c>
      <c r="F175" s="133">
        <v>877949246</v>
      </c>
      <c r="G175" s="133">
        <v>0</v>
      </c>
      <c r="H175" s="144">
        <v>877949246</v>
      </c>
    </row>
    <row r="176" spans="1:8">
      <c r="A176" s="127" t="s">
        <v>445</v>
      </c>
      <c r="B176" s="128" t="s">
        <v>446</v>
      </c>
      <c r="C176" s="134">
        <v>445648576</v>
      </c>
      <c r="D176" s="134">
        <v>0</v>
      </c>
      <c r="E176" s="134">
        <v>152795900</v>
      </c>
      <c r="F176" s="134">
        <v>598444476</v>
      </c>
      <c r="G176" s="134">
        <v>0</v>
      </c>
      <c r="H176" s="145">
        <v>598444476</v>
      </c>
    </row>
    <row r="177" spans="1:8">
      <c r="A177" s="127" t="s">
        <v>447</v>
      </c>
      <c r="B177" s="128" t="s">
        <v>448</v>
      </c>
      <c r="C177" s="134">
        <v>257247348</v>
      </c>
      <c r="D177" s="134">
        <v>652063</v>
      </c>
      <c r="E177" s="134">
        <v>22909485</v>
      </c>
      <c r="F177" s="134">
        <v>279504770</v>
      </c>
      <c r="G177" s="134">
        <v>0</v>
      </c>
      <c r="H177" s="145">
        <v>279504770</v>
      </c>
    </row>
    <row r="178" spans="1:8">
      <c r="A178" s="143" t="s">
        <v>166</v>
      </c>
      <c r="B178" s="130" t="s">
        <v>167</v>
      </c>
      <c r="C178" s="133">
        <v>237874479.38999999</v>
      </c>
      <c r="D178" s="133">
        <v>136323.62</v>
      </c>
      <c r="E178" s="133">
        <v>2362656.2400000002</v>
      </c>
      <c r="F178" s="133">
        <v>240100812.00999999</v>
      </c>
      <c r="G178" s="133">
        <v>0</v>
      </c>
      <c r="H178" s="144">
        <v>240100812.00999999</v>
      </c>
    </row>
    <row r="179" spans="1:8">
      <c r="A179" s="127" t="s">
        <v>449</v>
      </c>
      <c r="B179" s="128" t="s">
        <v>450</v>
      </c>
      <c r="C179" s="134">
        <v>227649025</v>
      </c>
      <c r="D179" s="134">
        <v>0</v>
      </c>
      <c r="E179" s="134">
        <v>0</v>
      </c>
      <c r="F179" s="134">
        <v>227649025</v>
      </c>
      <c r="G179" s="134">
        <v>0</v>
      </c>
      <c r="H179" s="145">
        <v>227649025</v>
      </c>
    </row>
    <row r="180" spans="1:8">
      <c r="A180" s="127" t="s">
        <v>542</v>
      </c>
      <c r="B180" s="128" t="s">
        <v>543</v>
      </c>
      <c r="C180" s="134">
        <v>5574519</v>
      </c>
      <c r="D180" s="134">
        <v>0</v>
      </c>
      <c r="E180" s="134">
        <v>0</v>
      </c>
      <c r="F180" s="134">
        <v>5574519</v>
      </c>
      <c r="G180" s="134">
        <v>0</v>
      </c>
      <c r="H180" s="145">
        <v>5574519</v>
      </c>
    </row>
    <row r="181" spans="1:8">
      <c r="A181" s="127" t="s">
        <v>451</v>
      </c>
      <c r="B181" s="128" t="s">
        <v>452</v>
      </c>
      <c r="C181" s="134">
        <v>4650935.3899999997</v>
      </c>
      <c r="D181" s="134">
        <v>136323.62</v>
      </c>
      <c r="E181" s="134">
        <v>2362656.2400000002</v>
      </c>
      <c r="F181" s="134">
        <v>6877268.0099999998</v>
      </c>
      <c r="G181" s="134">
        <v>0</v>
      </c>
      <c r="H181" s="145">
        <v>6877268.0099999998</v>
      </c>
    </row>
    <row r="182" spans="1:8">
      <c r="A182" s="143" t="s">
        <v>168</v>
      </c>
      <c r="B182" s="130" t="s">
        <v>453</v>
      </c>
      <c r="C182" s="133">
        <v>26446380.670000002</v>
      </c>
      <c r="D182" s="133">
        <v>0</v>
      </c>
      <c r="E182" s="133">
        <v>457450209</v>
      </c>
      <c r="F182" s="133">
        <v>483896589.67000002</v>
      </c>
      <c r="G182" s="133">
        <v>0</v>
      </c>
      <c r="H182" s="144">
        <v>483896589.67000002</v>
      </c>
    </row>
    <row r="183" spans="1:8">
      <c r="A183" s="127" t="s">
        <v>454</v>
      </c>
      <c r="B183" s="128" t="s">
        <v>433</v>
      </c>
      <c r="C183" s="134">
        <v>26446380.670000002</v>
      </c>
      <c r="D183" s="134">
        <v>0</v>
      </c>
      <c r="E183" s="134">
        <v>103692742</v>
      </c>
      <c r="F183" s="134">
        <v>130139122.67</v>
      </c>
      <c r="G183" s="134">
        <v>0</v>
      </c>
      <c r="H183" s="145">
        <v>130139122.67</v>
      </c>
    </row>
    <row r="184" spans="1:8">
      <c r="A184" s="127" t="s">
        <v>578</v>
      </c>
      <c r="B184" s="128" t="s">
        <v>435</v>
      </c>
      <c r="C184" s="134">
        <v>0</v>
      </c>
      <c r="D184" s="134">
        <v>0</v>
      </c>
      <c r="E184" s="134">
        <v>353757467</v>
      </c>
      <c r="F184" s="134">
        <v>353757467</v>
      </c>
      <c r="G184" s="134">
        <v>0</v>
      </c>
      <c r="H184" s="145">
        <v>353757467</v>
      </c>
    </row>
    <row r="185" spans="1:8">
      <c r="A185" s="140" t="s">
        <v>170</v>
      </c>
      <c r="B185" s="125" t="s">
        <v>171</v>
      </c>
      <c r="C185" s="131">
        <v>28192456272.09</v>
      </c>
      <c r="D185" s="131">
        <v>4809763548.6099997</v>
      </c>
      <c r="E185" s="131">
        <v>155162127.03</v>
      </c>
      <c r="F185" s="131">
        <v>32847057693.669998</v>
      </c>
      <c r="G185" s="131">
        <v>0</v>
      </c>
      <c r="H185" s="141">
        <v>32847057693.669998</v>
      </c>
    </row>
    <row r="186" spans="1:8">
      <c r="A186" s="78" t="s">
        <v>172</v>
      </c>
      <c r="B186" s="126" t="s">
        <v>173</v>
      </c>
      <c r="C186" s="132">
        <v>18995953047.360001</v>
      </c>
      <c r="D186" s="132">
        <v>3490198444.1500001</v>
      </c>
      <c r="E186" s="132">
        <v>142213381.91</v>
      </c>
      <c r="F186" s="132">
        <v>22343938109.599998</v>
      </c>
      <c r="G186" s="132">
        <v>0</v>
      </c>
      <c r="H186" s="142">
        <v>22343938109.599998</v>
      </c>
    </row>
    <row r="187" spans="1:8">
      <c r="A187" s="143" t="s">
        <v>174</v>
      </c>
      <c r="B187" s="130" t="s">
        <v>175</v>
      </c>
      <c r="C187" s="133">
        <v>6184170143.9799995</v>
      </c>
      <c r="D187" s="133">
        <v>520794817.06</v>
      </c>
      <c r="E187" s="133">
        <v>0</v>
      </c>
      <c r="F187" s="133">
        <v>6704964961.04</v>
      </c>
      <c r="G187" s="133">
        <v>0</v>
      </c>
      <c r="H187" s="144">
        <v>6704964961.04</v>
      </c>
    </row>
    <row r="188" spans="1:8">
      <c r="A188" s="127" t="s">
        <v>455</v>
      </c>
      <c r="B188" s="128" t="s">
        <v>456</v>
      </c>
      <c r="C188" s="134">
        <v>4496925639</v>
      </c>
      <c r="D188" s="134">
        <v>385071152</v>
      </c>
      <c r="E188" s="134">
        <v>0</v>
      </c>
      <c r="F188" s="134">
        <v>4881996791</v>
      </c>
      <c r="G188" s="134">
        <v>0</v>
      </c>
      <c r="H188" s="145">
        <v>4881996791</v>
      </c>
    </row>
    <row r="189" spans="1:8">
      <c r="A189" s="127" t="s">
        <v>457</v>
      </c>
      <c r="B189" s="128" t="s">
        <v>458</v>
      </c>
      <c r="C189" s="134">
        <v>21767770</v>
      </c>
      <c r="D189" s="134">
        <v>1844550</v>
      </c>
      <c r="E189" s="134">
        <v>0</v>
      </c>
      <c r="F189" s="134">
        <v>23612320</v>
      </c>
      <c r="G189" s="134">
        <v>0</v>
      </c>
      <c r="H189" s="145">
        <v>23612320</v>
      </c>
    </row>
    <row r="190" spans="1:8">
      <c r="A190" s="127" t="s">
        <v>459</v>
      </c>
      <c r="B190" s="128" t="s">
        <v>460</v>
      </c>
      <c r="C190" s="134">
        <v>430294404</v>
      </c>
      <c r="D190" s="134">
        <v>30857766</v>
      </c>
      <c r="E190" s="134">
        <v>0</v>
      </c>
      <c r="F190" s="134">
        <v>461152170</v>
      </c>
      <c r="G190" s="134">
        <v>0</v>
      </c>
      <c r="H190" s="145">
        <v>461152170</v>
      </c>
    </row>
    <row r="191" spans="1:8">
      <c r="A191" s="127" t="s">
        <v>461</v>
      </c>
      <c r="B191" s="128" t="s">
        <v>462</v>
      </c>
      <c r="C191" s="134">
        <v>1034968667</v>
      </c>
      <c r="D191" s="134">
        <v>79820805</v>
      </c>
      <c r="E191" s="134">
        <v>0</v>
      </c>
      <c r="F191" s="134">
        <v>1114789472</v>
      </c>
      <c r="G191" s="134">
        <v>0</v>
      </c>
      <c r="H191" s="145">
        <v>1114789472</v>
      </c>
    </row>
    <row r="192" spans="1:8">
      <c r="A192" s="127" t="s">
        <v>463</v>
      </c>
      <c r="B192" s="128" t="s">
        <v>402</v>
      </c>
      <c r="C192" s="134">
        <v>181848300.97999999</v>
      </c>
      <c r="D192" s="134">
        <v>21605207.059999999</v>
      </c>
      <c r="E192" s="134">
        <v>0</v>
      </c>
      <c r="F192" s="134">
        <v>203453508.03999999</v>
      </c>
      <c r="G192" s="134">
        <v>0</v>
      </c>
      <c r="H192" s="145">
        <v>203453508.03999999</v>
      </c>
    </row>
    <row r="193" spans="1:8">
      <c r="A193" s="127" t="s">
        <v>464</v>
      </c>
      <c r="B193" s="128" t="s">
        <v>465</v>
      </c>
      <c r="C193" s="134">
        <v>11330535</v>
      </c>
      <c r="D193" s="134">
        <v>984245</v>
      </c>
      <c r="E193" s="134">
        <v>0</v>
      </c>
      <c r="F193" s="134">
        <v>12314780</v>
      </c>
      <c r="G193" s="134">
        <v>0</v>
      </c>
      <c r="H193" s="145">
        <v>12314780</v>
      </c>
    </row>
    <row r="194" spans="1:8">
      <c r="A194" s="127" t="s">
        <v>466</v>
      </c>
      <c r="B194" s="128" t="s">
        <v>467</v>
      </c>
      <c r="C194" s="134">
        <v>7034828</v>
      </c>
      <c r="D194" s="134">
        <v>611092</v>
      </c>
      <c r="E194" s="134">
        <v>0</v>
      </c>
      <c r="F194" s="134">
        <v>7645920</v>
      </c>
      <c r="G194" s="134">
        <v>0</v>
      </c>
      <c r="H194" s="145">
        <v>7645920</v>
      </c>
    </row>
    <row r="195" spans="1:8">
      <c r="A195" s="143" t="s">
        <v>176</v>
      </c>
      <c r="B195" s="130" t="s">
        <v>177</v>
      </c>
      <c r="C195" s="133">
        <v>1584569000</v>
      </c>
      <c r="D195" s="133">
        <v>147503200</v>
      </c>
      <c r="E195" s="133">
        <v>0</v>
      </c>
      <c r="F195" s="133">
        <v>1732072200</v>
      </c>
      <c r="G195" s="133">
        <v>0</v>
      </c>
      <c r="H195" s="144">
        <v>1732072200</v>
      </c>
    </row>
    <row r="196" spans="1:8">
      <c r="A196" s="127" t="s">
        <v>468</v>
      </c>
      <c r="B196" s="128" t="s">
        <v>415</v>
      </c>
      <c r="C196" s="134">
        <v>268542200</v>
      </c>
      <c r="D196" s="134">
        <v>36140900</v>
      </c>
      <c r="E196" s="134">
        <v>0</v>
      </c>
      <c r="F196" s="134">
        <v>304683100</v>
      </c>
      <c r="G196" s="134">
        <v>0</v>
      </c>
      <c r="H196" s="145">
        <v>304683100</v>
      </c>
    </row>
    <row r="197" spans="1:8">
      <c r="A197" s="127" t="s">
        <v>469</v>
      </c>
      <c r="B197" s="128" t="s">
        <v>470</v>
      </c>
      <c r="C197" s="134">
        <v>532411500</v>
      </c>
      <c r="D197" s="134">
        <v>45114900</v>
      </c>
      <c r="E197" s="134">
        <v>0</v>
      </c>
      <c r="F197" s="134">
        <v>577526400</v>
      </c>
      <c r="G197" s="134">
        <v>0</v>
      </c>
      <c r="H197" s="145">
        <v>577526400</v>
      </c>
    </row>
    <row r="198" spans="1:8">
      <c r="A198" s="127" t="s">
        <v>471</v>
      </c>
      <c r="B198" s="128" t="s">
        <v>472</v>
      </c>
      <c r="C198" s="134">
        <v>34249500</v>
      </c>
      <c r="D198" s="134">
        <v>2881200</v>
      </c>
      <c r="E198" s="134">
        <v>0</v>
      </c>
      <c r="F198" s="134">
        <v>37130700</v>
      </c>
      <c r="G198" s="134">
        <v>0</v>
      </c>
      <c r="H198" s="145">
        <v>37130700</v>
      </c>
    </row>
    <row r="199" spans="1:8">
      <c r="A199" s="127" t="s">
        <v>473</v>
      </c>
      <c r="B199" s="128" t="s">
        <v>474</v>
      </c>
      <c r="C199" s="134">
        <v>749365800</v>
      </c>
      <c r="D199" s="134">
        <v>63366200</v>
      </c>
      <c r="E199" s="134">
        <v>0</v>
      </c>
      <c r="F199" s="134">
        <v>812732000</v>
      </c>
      <c r="G199" s="134">
        <v>0</v>
      </c>
      <c r="H199" s="145">
        <v>812732000</v>
      </c>
    </row>
    <row r="200" spans="1:8">
      <c r="A200" s="143" t="s">
        <v>178</v>
      </c>
      <c r="B200" s="130" t="s">
        <v>179</v>
      </c>
      <c r="C200" s="133">
        <v>335787900</v>
      </c>
      <c r="D200" s="133">
        <v>45186700</v>
      </c>
      <c r="E200" s="133">
        <v>0</v>
      </c>
      <c r="F200" s="133">
        <v>380974600</v>
      </c>
      <c r="G200" s="133">
        <v>0</v>
      </c>
      <c r="H200" s="144">
        <v>380974600</v>
      </c>
    </row>
    <row r="201" spans="1:8">
      <c r="A201" s="127" t="s">
        <v>475</v>
      </c>
      <c r="B201" s="128" t="s">
        <v>374</v>
      </c>
      <c r="C201" s="134">
        <v>201405600</v>
      </c>
      <c r="D201" s="134">
        <v>27105800</v>
      </c>
      <c r="E201" s="134">
        <v>0</v>
      </c>
      <c r="F201" s="134">
        <v>228511400</v>
      </c>
      <c r="G201" s="134">
        <v>0</v>
      </c>
      <c r="H201" s="145">
        <v>228511400</v>
      </c>
    </row>
    <row r="202" spans="1:8">
      <c r="A202" s="127" t="s">
        <v>476</v>
      </c>
      <c r="B202" s="128" t="s">
        <v>375</v>
      </c>
      <c r="C202" s="134">
        <v>33605400</v>
      </c>
      <c r="D202" s="134">
        <v>4521500</v>
      </c>
      <c r="E202" s="134">
        <v>0</v>
      </c>
      <c r="F202" s="134">
        <v>38126900</v>
      </c>
      <c r="G202" s="134">
        <v>0</v>
      </c>
      <c r="H202" s="145">
        <v>38126900</v>
      </c>
    </row>
    <row r="203" spans="1:8">
      <c r="A203" s="127" t="s">
        <v>477</v>
      </c>
      <c r="B203" s="128" t="s">
        <v>367</v>
      </c>
      <c r="C203" s="134">
        <v>33605400</v>
      </c>
      <c r="D203" s="134">
        <v>4521000</v>
      </c>
      <c r="E203" s="134">
        <v>0</v>
      </c>
      <c r="F203" s="134">
        <v>38126400</v>
      </c>
      <c r="G203" s="134">
        <v>0</v>
      </c>
      <c r="H203" s="145">
        <v>38126400</v>
      </c>
    </row>
    <row r="204" spans="1:8">
      <c r="A204" s="127" t="s">
        <v>478</v>
      </c>
      <c r="B204" s="128" t="s">
        <v>366</v>
      </c>
      <c r="C204" s="134">
        <v>67171500</v>
      </c>
      <c r="D204" s="134">
        <v>9038400</v>
      </c>
      <c r="E204" s="134">
        <v>0</v>
      </c>
      <c r="F204" s="134">
        <v>76209900</v>
      </c>
      <c r="G204" s="134">
        <v>0</v>
      </c>
      <c r="H204" s="145">
        <v>76209900</v>
      </c>
    </row>
    <row r="205" spans="1:8">
      <c r="A205" s="143" t="s">
        <v>180</v>
      </c>
      <c r="B205" s="130" t="s">
        <v>181</v>
      </c>
      <c r="C205" s="133">
        <v>2029363175.54</v>
      </c>
      <c r="D205" s="133">
        <v>391652537.17000002</v>
      </c>
      <c r="E205" s="133">
        <v>0</v>
      </c>
      <c r="F205" s="133">
        <v>2421015712.71</v>
      </c>
      <c r="G205" s="133">
        <v>0</v>
      </c>
      <c r="H205" s="144">
        <v>2421015712.71</v>
      </c>
    </row>
    <row r="206" spans="1:8">
      <c r="A206" s="127" t="s">
        <v>479</v>
      </c>
      <c r="B206" s="128" t="s">
        <v>393</v>
      </c>
      <c r="C206" s="134">
        <v>380359776.72000003</v>
      </c>
      <c r="D206" s="134">
        <v>73332366.709999993</v>
      </c>
      <c r="E206" s="134">
        <v>0</v>
      </c>
      <c r="F206" s="134">
        <v>453692143.43000001</v>
      </c>
      <c r="G206" s="134">
        <v>0</v>
      </c>
      <c r="H206" s="145">
        <v>453692143.43000001</v>
      </c>
    </row>
    <row r="207" spans="1:8">
      <c r="A207" s="127" t="s">
        <v>480</v>
      </c>
      <c r="B207" s="128" t="s">
        <v>391</v>
      </c>
      <c r="C207" s="134">
        <v>536749010.29000002</v>
      </c>
      <c r="D207" s="134">
        <v>156083303.21000001</v>
      </c>
      <c r="E207" s="134">
        <v>0</v>
      </c>
      <c r="F207" s="134">
        <v>692832313.5</v>
      </c>
      <c r="G207" s="134">
        <v>0</v>
      </c>
      <c r="H207" s="145">
        <v>692832313.5</v>
      </c>
    </row>
    <row r="208" spans="1:8">
      <c r="A208" s="127" t="s">
        <v>481</v>
      </c>
      <c r="B208" s="128" t="s">
        <v>395</v>
      </c>
      <c r="C208" s="134">
        <v>274829856.31999999</v>
      </c>
      <c r="D208" s="134">
        <v>61036906.93</v>
      </c>
      <c r="E208" s="134">
        <v>0</v>
      </c>
      <c r="F208" s="134">
        <v>335866763.25</v>
      </c>
      <c r="G208" s="134">
        <v>0</v>
      </c>
      <c r="H208" s="145">
        <v>335866763.25</v>
      </c>
    </row>
    <row r="209" spans="1:8">
      <c r="A209" s="127" t="s">
        <v>482</v>
      </c>
      <c r="B209" s="128" t="s">
        <v>399</v>
      </c>
      <c r="C209" s="134">
        <v>537479223.36000001</v>
      </c>
      <c r="D209" s="134">
        <v>71999162.640000001</v>
      </c>
      <c r="E209" s="134">
        <v>0</v>
      </c>
      <c r="F209" s="134">
        <v>609478386</v>
      </c>
      <c r="G209" s="134">
        <v>0</v>
      </c>
      <c r="H209" s="145">
        <v>609478386</v>
      </c>
    </row>
    <row r="210" spans="1:8">
      <c r="A210" s="127" t="s">
        <v>483</v>
      </c>
      <c r="B210" s="128" t="s">
        <v>397</v>
      </c>
      <c r="C210" s="134">
        <v>272203464.16000003</v>
      </c>
      <c r="D210" s="134">
        <v>25270276.140000001</v>
      </c>
      <c r="E210" s="134">
        <v>0</v>
      </c>
      <c r="F210" s="134">
        <v>297473740.30000001</v>
      </c>
      <c r="G210" s="134">
        <v>0</v>
      </c>
      <c r="H210" s="145">
        <v>297473740.30000001</v>
      </c>
    </row>
    <row r="211" spans="1:8">
      <c r="A211" s="127" t="s">
        <v>484</v>
      </c>
      <c r="B211" s="128" t="s">
        <v>403</v>
      </c>
      <c r="C211" s="134">
        <v>27741844.690000001</v>
      </c>
      <c r="D211" s="134">
        <v>3930521.54</v>
      </c>
      <c r="E211" s="134">
        <v>0</v>
      </c>
      <c r="F211" s="134">
        <v>31672366.23</v>
      </c>
      <c r="G211" s="134">
        <v>0</v>
      </c>
      <c r="H211" s="145">
        <v>31672366.23</v>
      </c>
    </row>
    <row r="212" spans="1:8">
      <c r="A212" s="143" t="s">
        <v>182</v>
      </c>
      <c r="B212" s="130" t="s">
        <v>183</v>
      </c>
      <c r="C212" s="133">
        <v>87461869</v>
      </c>
      <c r="D212" s="133">
        <v>59753340.490000002</v>
      </c>
      <c r="E212" s="133">
        <v>0</v>
      </c>
      <c r="F212" s="133">
        <v>147215209.49000001</v>
      </c>
      <c r="G212" s="133">
        <v>0</v>
      </c>
      <c r="H212" s="144">
        <v>147215209.49000001</v>
      </c>
    </row>
    <row r="213" spans="1:8">
      <c r="A213" s="127" t="s">
        <v>541</v>
      </c>
      <c r="B213" s="128" t="s">
        <v>409</v>
      </c>
      <c r="C213" s="134">
        <v>12790638</v>
      </c>
      <c r="D213" s="134">
        <v>40903961</v>
      </c>
      <c r="E213" s="134">
        <v>0</v>
      </c>
      <c r="F213" s="134">
        <v>53694599</v>
      </c>
      <c r="G213" s="134">
        <v>0</v>
      </c>
      <c r="H213" s="145">
        <v>53694599</v>
      </c>
    </row>
    <row r="214" spans="1:8">
      <c r="A214" s="127" t="s">
        <v>579</v>
      </c>
      <c r="B214" s="128" t="s">
        <v>580</v>
      </c>
      <c r="C214" s="134">
        <v>0</v>
      </c>
      <c r="D214" s="134">
        <v>7548289.4900000002</v>
      </c>
      <c r="E214" s="134">
        <v>0</v>
      </c>
      <c r="F214" s="134">
        <v>7548289.4900000002</v>
      </c>
      <c r="G214" s="134">
        <v>0</v>
      </c>
      <c r="H214" s="145">
        <v>7548289.4900000002</v>
      </c>
    </row>
    <row r="215" spans="1:8">
      <c r="A215" s="127" t="s">
        <v>550</v>
      </c>
      <c r="B215" s="128" t="s">
        <v>551</v>
      </c>
      <c r="C215" s="134">
        <v>74097431</v>
      </c>
      <c r="D215" s="134">
        <v>5790590</v>
      </c>
      <c r="E215" s="134">
        <v>0</v>
      </c>
      <c r="F215" s="134">
        <v>79888021</v>
      </c>
      <c r="G215" s="134">
        <v>0</v>
      </c>
      <c r="H215" s="145">
        <v>79888021</v>
      </c>
    </row>
    <row r="216" spans="1:8">
      <c r="A216" s="127" t="s">
        <v>562</v>
      </c>
      <c r="B216" s="128" t="s">
        <v>563</v>
      </c>
      <c r="C216" s="134">
        <v>573800</v>
      </c>
      <c r="D216" s="134">
        <v>5510500</v>
      </c>
      <c r="E216" s="134">
        <v>0</v>
      </c>
      <c r="F216" s="134">
        <v>6084300</v>
      </c>
      <c r="G216" s="134">
        <v>0</v>
      </c>
      <c r="H216" s="145">
        <v>6084300</v>
      </c>
    </row>
    <row r="217" spans="1:8">
      <c r="A217" s="143" t="s">
        <v>184</v>
      </c>
      <c r="B217" s="130" t="s">
        <v>185</v>
      </c>
      <c r="C217" s="133">
        <v>8678631477.8400002</v>
      </c>
      <c r="D217" s="133">
        <v>2325307849.4299998</v>
      </c>
      <c r="E217" s="133">
        <v>142213381.91</v>
      </c>
      <c r="F217" s="133">
        <v>10861725945.360001</v>
      </c>
      <c r="G217" s="133">
        <v>0</v>
      </c>
      <c r="H217" s="144">
        <v>10861725945.360001</v>
      </c>
    </row>
    <row r="218" spans="1:8">
      <c r="A218" s="127" t="s">
        <v>552</v>
      </c>
      <c r="B218" s="128" t="s">
        <v>553</v>
      </c>
      <c r="C218" s="134">
        <v>1548212</v>
      </c>
      <c r="D218" s="134">
        <v>1715790.64</v>
      </c>
      <c r="E218" s="134">
        <v>0</v>
      </c>
      <c r="F218" s="134">
        <v>3264002.64</v>
      </c>
      <c r="G218" s="134">
        <v>0</v>
      </c>
      <c r="H218" s="145">
        <v>3264002.64</v>
      </c>
    </row>
    <row r="219" spans="1:8">
      <c r="A219" s="127" t="s">
        <v>485</v>
      </c>
      <c r="B219" s="128" t="s">
        <v>486</v>
      </c>
      <c r="C219" s="134">
        <v>50334454</v>
      </c>
      <c r="D219" s="134">
        <v>19578069.780000001</v>
      </c>
      <c r="E219" s="134">
        <v>225699.99</v>
      </c>
      <c r="F219" s="134">
        <v>69686823.790000007</v>
      </c>
      <c r="G219" s="134">
        <v>0</v>
      </c>
      <c r="H219" s="145">
        <v>69686823.790000007</v>
      </c>
    </row>
    <row r="220" spans="1:8">
      <c r="A220" s="127" t="s">
        <v>487</v>
      </c>
      <c r="B220" s="128" t="s">
        <v>377</v>
      </c>
      <c r="C220" s="134">
        <v>105015848.95</v>
      </c>
      <c r="D220" s="134">
        <v>18743253.390000001</v>
      </c>
      <c r="E220" s="134">
        <v>3969353.41</v>
      </c>
      <c r="F220" s="134">
        <v>119789748.93000001</v>
      </c>
      <c r="G220" s="134">
        <v>0</v>
      </c>
      <c r="H220" s="145">
        <v>119789748.93000001</v>
      </c>
    </row>
    <row r="221" spans="1:8">
      <c r="A221" s="127" t="s">
        <v>488</v>
      </c>
      <c r="B221" s="128" t="s">
        <v>385</v>
      </c>
      <c r="C221" s="134">
        <v>0</v>
      </c>
      <c r="D221" s="134">
        <v>9234928.5099999998</v>
      </c>
      <c r="E221" s="134">
        <v>9234928.5099999998</v>
      </c>
      <c r="F221" s="134">
        <v>0</v>
      </c>
      <c r="G221" s="134">
        <v>0</v>
      </c>
      <c r="H221" s="145">
        <v>0</v>
      </c>
    </row>
    <row r="222" spans="1:8">
      <c r="A222" s="127" t="s">
        <v>489</v>
      </c>
      <c r="B222" s="128" t="s">
        <v>360</v>
      </c>
      <c r="C222" s="134">
        <v>140479197</v>
      </c>
      <c r="D222" s="134">
        <v>12188368</v>
      </c>
      <c r="E222" s="134">
        <v>0</v>
      </c>
      <c r="F222" s="134">
        <v>152667565</v>
      </c>
      <c r="G222" s="134">
        <v>0</v>
      </c>
      <c r="H222" s="145">
        <v>152667565</v>
      </c>
    </row>
    <row r="223" spans="1:8">
      <c r="A223" s="127" t="s">
        <v>490</v>
      </c>
      <c r="B223" s="128" t="s">
        <v>280</v>
      </c>
      <c r="C223" s="134">
        <v>503322518.83999997</v>
      </c>
      <c r="D223" s="134">
        <v>212825516</v>
      </c>
      <c r="E223" s="134">
        <v>33600</v>
      </c>
      <c r="F223" s="134">
        <v>716114434.84000003</v>
      </c>
      <c r="G223" s="134">
        <v>0</v>
      </c>
      <c r="H223" s="145">
        <v>716114434.84000003</v>
      </c>
    </row>
    <row r="224" spans="1:8">
      <c r="A224" s="127" t="s">
        <v>491</v>
      </c>
      <c r="B224" s="128" t="s">
        <v>492</v>
      </c>
      <c r="C224" s="134">
        <v>20594837</v>
      </c>
      <c r="D224" s="134">
        <v>176922202</v>
      </c>
      <c r="E224" s="134">
        <v>98069300</v>
      </c>
      <c r="F224" s="134">
        <v>99447739</v>
      </c>
      <c r="G224" s="134">
        <v>0</v>
      </c>
      <c r="H224" s="145">
        <v>99447739</v>
      </c>
    </row>
    <row r="225" spans="1:8">
      <c r="A225" s="127" t="s">
        <v>493</v>
      </c>
      <c r="B225" s="128" t="s">
        <v>494</v>
      </c>
      <c r="C225" s="134">
        <v>173525708.27000001</v>
      </c>
      <c r="D225" s="134">
        <v>14704314.91</v>
      </c>
      <c r="E225" s="134">
        <v>0</v>
      </c>
      <c r="F225" s="134">
        <v>188230023.18000001</v>
      </c>
      <c r="G225" s="134">
        <v>0</v>
      </c>
      <c r="H225" s="145">
        <v>188230023.18000001</v>
      </c>
    </row>
    <row r="226" spans="1:8">
      <c r="A226" s="127" t="s">
        <v>569</v>
      </c>
      <c r="B226" s="128" t="s">
        <v>570</v>
      </c>
      <c r="C226" s="134">
        <v>0</v>
      </c>
      <c r="D226" s="134">
        <v>63030466</v>
      </c>
      <c r="E226" s="134">
        <v>0</v>
      </c>
      <c r="F226" s="134">
        <v>63030466</v>
      </c>
      <c r="G226" s="134">
        <v>0</v>
      </c>
      <c r="H226" s="145">
        <v>63030466</v>
      </c>
    </row>
    <row r="227" spans="1:8">
      <c r="A227" s="127" t="s">
        <v>495</v>
      </c>
      <c r="B227" s="128" t="s">
        <v>240</v>
      </c>
      <c r="C227" s="134">
        <v>7814100.6200000001</v>
      </c>
      <c r="D227" s="134">
        <v>2645038.85</v>
      </c>
      <c r="E227" s="134">
        <v>0</v>
      </c>
      <c r="F227" s="134">
        <v>10459139.470000001</v>
      </c>
      <c r="G227" s="134">
        <v>0</v>
      </c>
      <c r="H227" s="145">
        <v>10459139.470000001</v>
      </c>
    </row>
    <row r="228" spans="1:8">
      <c r="A228" s="127" t="s">
        <v>496</v>
      </c>
      <c r="B228" s="128" t="s">
        <v>497</v>
      </c>
      <c r="C228" s="134">
        <v>47549461.049999997</v>
      </c>
      <c r="D228" s="134">
        <v>12410176.199999999</v>
      </c>
      <c r="E228" s="134">
        <v>680500</v>
      </c>
      <c r="F228" s="134">
        <v>59279137.25</v>
      </c>
      <c r="G228" s="134">
        <v>0</v>
      </c>
      <c r="H228" s="145">
        <v>59279137.25</v>
      </c>
    </row>
    <row r="229" spans="1:8">
      <c r="A229" s="127" t="s">
        <v>498</v>
      </c>
      <c r="B229" s="128" t="s">
        <v>499</v>
      </c>
      <c r="C229" s="134">
        <v>36373500</v>
      </c>
      <c r="D229" s="134">
        <v>0</v>
      </c>
      <c r="E229" s="134">
        <v>0</v>
      </c>
      <c r="F229" s="134">
        <v>36373500</v>
      </c>
      <c r="G229" s="134">
        <v>0</v>
      </c>
      <c r="H229" s="145">
        <v>36373500</v>
      </c>
    </row>
    <row r="230" spans="1:8">
      <c r="A230" s="127" t="s">
        <v>557</v>
      </c>
      <c r="B230" s="128" t="s">
        <v>558</v>
      </c>
      <c r="C230" s="134">
        <v>97386125</v>
      </c>
      <c r="D230" s="134">
        <v>99885387</v>
      </c>
      <c r="E230" s="134">
        <v>0</v>
      </c>
      <c r="F230" s="134">
        <v>197271512</v>
      </c>
      <c r="G230" s="134">
        <v>0</v>
      </c>
      <c r="H230" s="145">
        <v>197271512</v>
      </c>
    </row>
    <row r="231" spans="1:8">
      <c r="A231" s="127" t="s">
        <v>544</v>
      </c>
      <c r="B231" s="128" t="s">
        <v>545</v>
      </c>
      <c r="C231" s="134">
        <v>49990</v>
      </c>
      <c r="D231" s="134">
        <v>0</v>
      </c>
      <c r="E231" s="134">
        <v>0</v>
      </c>
      <c r="F231" s="134">
        <v>49990</v>
      </c>
      <c r="G231" s="134">
        <v>0</v>
      </c>
      <c r="H231" s="145">
        <v>49990</v>
      </c>
    </row>
    <row r="232" spans="1:8">
      <c r="A232" s="127" t="s">
        <v>556</v>
      </c>
      <c r="B232" s="128" t="s">
        <v>294</v>
      </c>
      <c r="C232" s="134">
        <v>121791968.2</v>
      </c>
      <c r="D232" s="134">
        <v>132272435.76000001</v>
      </c>
      <c r="E232" s="134">
        <v>0</v>
      </c>
      <c r="F232" s="134">
        <v>254064403.96000001</v>
      </c>
      <c r="G232" s="134">
        <v>0</v>
      </c>
      <c r="H232" s="145">
        <v>254064403.96000001</v>
      </c>
    </row>
    <row r="233" spans="1:8">
      <c r="A233" s="127" t="s">
        <v>500</v>
      </c>
      <c r="B233" s="128" t="s">
        <v>501</v>
      </c>
      <c r="C233" s="134">
        <v>4570465.4400000004</v>
      </c>
      <c r="D233" s="134">
        <v>1713924.54</v>
      </c>
      <c r="E233" s="134">
        <v>0</v>
      </c>
      <c r="F233" s="134">
        <v>6284389.9800000004</v>
      </c>
      <c r="G233" s="134">
        <v>0</v>
      </c>
      <c r="H233" s="145">
        <v>6284389.9800000004</v>
      </c>
    </row>
    <row r="234" spans="1:8">
      <c r="A234" s="127" t="s">
        <v>502</v>
      </c>
      <c r="B234" s="128" t="s">
        <v>379</v>
      </c>
      <c r="C234" s="134">
        <v>22259586</v>
      </c>
      <c r="D234" s="134">
        <v>0</v>
      </c>
      <c r="E234" s="134">
        <v>0</v>
      </c>
      <c r="F234" s="134">
        <v>22259586</v>
      </c>
      <c r="G234" s="134">
        <v>0</v>
      </c>
      <c r="H234" s="145">
        <v>22259586</v>
      </c>
    </row>
    <row r="235" spans="1:8">
      <c r="A235" s="127" t="s">
        <v>503</v>
      </c>
      <c r="B235" s="128" t="s">
        <v>328</v>
      </c>
      <c r="C235" s="134">
        <v>6453912181.9099998</v>
      </c>
      <c r="D235" s="134">
        <v>1306046867.0799999</v>
      </c>
      <c r="E235" s="134">
        <v>0</v>
      </c>
      <c r="F235" s="134">
        <v>7759959048.9899998</v>
      </c>
      <c r="G235" s="134">
        <v>0</v>
      </c>
      <c r="H235" s="145">
        <v>7759959048.9899998</v>
      </c>
    </row>
    <row r="236" spans="1:8">
      <c r="A236" s="127" t="s">
        <v>504</v>
      </c>
      <c r="B236" s="128" t="s">
        <v>330</v>
      </c>
      <c r="C236" s="134">
        <v>876369904.55999994</v>
      </c>
      <c r="D236" s="134">
        <v>239635860.77000001</v>
      </c>
      <c r="E236" s="134">
        <v>30000000</v>
      </c>
      <c r="F236" s="134">
        <v>1086005765.3299999</v>
      </c>
      <c r="G236" s="134">
        <v>0</v>
      </c>
      <c r="H236" s="145">
        <v>1086005765.3299999</v>
      </c>
    </row>
    <row r="237" spans="1:8">
      <c r="A237" s="127" t="s">
        <v>554</v>
      </c>
      <c r="B237" s="128" t="s">
        <v>555</v>
      </c>
      <c r="C237" s="134">
        <v>15733419</v>
      </c>
      <c r="D237" s="134">
        <v>1755250</v>
      </c>
      <c r="E237" s="134">
        <v>0</v>
      </c>
      <c r="F237" s="134">
        <v>17488669</v>
      </c>
      <c r="G237" s="134">
        <v>0</v>
      </c>
      <c r="H237" s="145">
        <v>17488669</v>
      </c>
    </row>
    <row r="238" spans="1:8">
      <c r="A238" s="143" t="s">
        <v>186</v>
      </c>
      <c r="B238" s="130" t="s">
        <v>187</v>
      </c>
      <c r="C238" s="133">
        <v>95969481</v>
      </c>
      <c r="D238" s="133">
        <v>0</v>
      </c>
      <c r="E238" s="133">
        <v>0</v>
      </c>
      <c r="F238" s="133">
        <v>95969481</v>
      </c>
      <c r="G238" s="133">
        <v>0</v>
      </c>
      <c r="H238" s="144">
        <v>95969481</v>
      </c>
    </row>
    <row r="239" spans="1:8">
      <c r="A239" s="127" t="s">
        <v>546</v>
      </c>
      <c r="B239" s="128" t="s">
        <v>349</v>
      </c>
      <c r="C239" s="134">
        <v>45623000</v>
      </c>
      <c r="D239" s="134">
        <v>0</v>
      </c>
      <c r="E239" s="134">
        <v>0</v>
      </c>
      <c r="F239" s="134">
        <v>45623000</v>
      </c>
      <c r="G239" s="134">
        <v>0</v>
      </c>
      <c r="H239" s="145">
        <v>45623000</v>
      </c>
    </row>
    <row r="240" spans="1:8">
      <c r="A240" s="127" t="s">
        <v>568</v>
      </c>
      <c r="B240" s="128" t="s">
        <v>351</v>
      </c>
      <c r="C240" s="134">
        <v>50078481</v>
      </c>
      <c r="D240" s="134">
        <v>0</v>
      </c>
      <c r="E240" s="134">
        <v>0</v>
      </c>
      <c r="F240" s="134">
        <v>50078481</v>
      </c>
      <c r="G240" s="134">
        <v>0</v>
      </c>
      <c r="H240" s="145">
        <v>50078481</v>
      </c>
    </row>
    <row r="241" spans="1:8">
      <c r="A241" s="127" t="s">
        <v>547</v>
      </c>
      <c r="B241" s="128" t="s">
        <v>353</v>
      </c>
      <c r="C241" s="134">
        <v>268000</v>
      </c>
      <c r="D241" s="134">
        <v>0</v>
      </c>
      <c r="E241" s="134">
        <v>0</v>
      </c>
      <c r="F241" s="134">
        <v>268000</v>
      </c>
      <c r="G241" s="134">
        <v>0</v>
      </c>
      <c r="H241" s="145">
        <v>268000</v>
      </c>
    </row>
    <row r="242" spans="1:8">
      <c r="A242" s="78" t="s">
        <v>188</v>
      </c>
      <c r="B242" s="126" t="s">
        <v>189</v>
      </c>
      <c r="C242" s="132">
        <v>9176151328.7099991</v>
      </c>
      <c r="D242" s="132">
        <v>1311000354.46</v>
      </c>
      <c r="E242" s="132">
        <v>12948745.119999999</v>
      </c>
      <c r="F242" s="132">
        <v>10474202938.049999</v>
      </c>
      <c r="G242" s="132">
        <v>0</v>
      </c>
      <c r="H242" s="142">
        <v>10474202938.049999</v>
      </c>
    </row>
    <row r="243" spans="1:8">
      <c r="A243" s="143" t="s">
        <v>575</v>
      </c>
      <c r="B243" s="130" t="s">
        <v>190</v>
      </c>
      <c r="C243" s="133">
        <v>0</v>
      </c>
      <c r="D243" s="133">
        <v>1021785805</v>
      </c>
      <c r="E243" s="133">
        <v>0</v>
      </c>
      <c r="F243" s="133">
        <v>1021785805</v>
      </c>
      <c r="G243" s="133">
        <v>0</v>
      </c>
      <c r="H243" s="144">
        <v>1021785805</v>
      </c>
    </row>
    <row r="244" spans="1:8">
      <c r="A244" s="127" t="s">
        <v>576</v>
      </c>
      <c r="B244" s="128" t="s">
        <v>235</v>
      </c>
      <c r="C244" s="134">
        <v>0</v>
      </c>
      <c r="D244" s="134">
        <v>1021785805</v>
      </c>
      <c r="E244" s="134">
        <v>0</v>
      </c>
      <c r="F244" s="134">
        <v>1021785805</v>
      </c>
      <c r="G244" s="134">
        <v>0</v>
      </c>
      <c r="H244" s="145">
        <v>1021785805</v>
      </c>
    </row>
    <row r="245" spans="1:8">
      <c r="A245" s="143" t="s">
        <v>191</v>
      </c>
      <c r="B245" s="130" t="s">
        <v>192</v>
      </c>
      <c r="C245" s="133">
        <v>334394653.36000001</v>
      </c>
      <c r="D245" s="133">
        <v>42279639.460000001</v>
      </c>
      <c r="E245" s="133">
        <v>12948745.119999999</v>
      </c>
      <c r="F245" s="133">
        <v>363725547.69999999</v>
      </c>
      <c r="G245" s="133">
        <v>0</v>
      </c>
      <c r="H245" s="144">
        <v>363725547.69999999</v>
      </c>
    </row>
    <row r="246" spans="1:8">
      <c r="A246" s="127" t="s">
        <v>505</v>
      </c>
      <c r="B246" s="128" t="s">
        <v>244</v>
      </c>
      <c r="C246" s="134">
        <v>84906246.879999995</v>
      </c>
      <c r="D246" s="134">
        <v>7718750</v>
      </c>
      <c r="E246" s="134">
        <v>0</v>
      </c>
      <c r="F246" s="134">
        <v>92624996.879999995</v>
      </c>
      <c r="G246" s="134">
        <v>0</v>
      </c>
      <c r="H246" s="145">
        <v>92624996.879999995</v>
      </c>
    </row>
    <row r="247" spans="1:8">
      <c r="A247" s="127" t="s">
        <v>506</v>
      </c>
      <c r="B247" s="128" t="s">
        <v>246</v>
      </c>
      <c r="C247" s="134">
        <v>43668385.18</v>
      </c>
      <c r="D247" s="134">
        <v>3871408</v>
      </c>
      <c r="E247" s="134">
        <v>0</v>
      </c>
      <c r="F247" s="134">
        <v>47539793.18</v>
      </c>
      <c r="G247" s="134">
        <v>0</v>
      </c>
      <c r="H247" s="145">
        <v>47539793.18</v>
      </c>
    </row>
    <row r="248" spans="1:8">
      <c r="A248" s="127" t="s">
        <v>507</v>
      </c>
      <c r="B248" s="128" t="s">
        <v>250</v>
      </c>
      <c r="C248" s="134">
        <v>183628992.62</v>
      </c>
      <c r="D248" s="134">
        <v>28672115.460000001</v>
      </c>
      <c r="E248" s="134">
        <v>12948745.119999999</v>
      </c>
      <c r="F248" s="134">
        <v>199352362.96000001</v>
      </c>
      <c r="G248" s="134">
        <v>0</v>
      </c>
      <c r="H248" s="145">
        <v>199352362.96000001</v>
      </c>
    </row>
    <row r="249" spans="1:8">
      <c r="A249" s="127" t="s">
        <v>508</v>
      </c>
      <c r="B249" s="128" t="s">
        <v>273</v>
      </c>
      <c r="C249" s="134">
        <v>22191028.68</v>
      </c>
      <c r="D249" s="134">
        <v>2017366</v>
      </c>
      <c r="E249" s="134">
        <v>0</v>
      </c>
      <c r="F249" s="134">
        <v>24208394.68</v>
      </c>
      <c r="G249" s="134">
        <v>0</v>
      </c>
      <c r="H249" s="145">
        <v>24208394.68</v>
      </c>
    </row>
    <row r="250" spans="1:8">
      <c r="A250" s="143" t="s">
        <v>193</v>
      </c>
      <c r="B250" s="130" t="s">
        <v>194</v>
      </c>
      <c r="C250" s="133">
        <v>5598292.3499999996</v>
      </c>
      <c r="D250" s="133">
        <v>0</v>
      </c>
      <c r="E250" s="133">
        <v>0</v>
      </c>
      <c r="F250" s="133">
        <v>5598292.3499999996</v>
      </c>
      <c r="G250" s="133">
        <v>0</v>
      </c>
      <c r="H250" s="144">
        <v>5598292.3499999996</v>
      </c>
    </row>
    <row r="251" spans="1:8">
      <c r="A251" s="127" t="s">
        <v>509</v>
      </c>
      <c r="B251" s="128" t="s">
        <v>294</v>
      </c>
      <c r="C251" s="134">
        <v>5598292.3499999996</v>
      </c>
      <c r="D251" s="134">
        <v>0</v>
      </c>
      <c r="E251" s="134">
        <v>0</v>
      </c>
      <c r="F251" s="134">
        <v>5598292.3499999996</v>
      </c>
      <c r="G251" s="134">
        <v>0</v>
      </c>
      <c r="H251" s="145">
        <v>5598292.3499999996</v>
      </c>
    </row>
    <row r="252" spans="1:8">
      <c r="A252" s="143" t="s">
        <v>195</v>
      </c>
      <c r="B252" s="130" t="s">
        <v>196</v>
      </c>
      <c r="C252" s="133">
        <v>8836158383</v>
      </c>
      <c r="D252" s="133">
        <v>246934910</v>
      </c>
      <c r="E252" s="133">
        <v>0</v>
      </c>
      <c r="F252" s="133">
        <v>9083093293</v>
      </c>
      <c r="G252" s="133">
        <v>0</v>
      </c>
      <c r="H252" s="144">
        <v>9083093293</v>
      </c>
    </row>
    <row r="253" spans="1:8">
      <c r="A253" s="127" t="s">
        <v>510</v>
      </c>
      <c r="B253" s="128" t="s">
        <v>419</v>
      </c>
      <c r="C253" s="134">
        <v>8836158383</v>
      </c>
      <c r="D253" s="134">
        <v>246934910</v>
      </c>
      <c r="E253" s="134">
        <v>0</v>
      </c>
      <c r="F253" s="134">
        <v>9083093293</v>
      </c>
      <c r="G253" s="134">
        <v>0</v>
      </c>
      <c r="H253" s="145">
        <v>9083093293</v>
      </c>
    </row>
    <row r="254" spans="1:8">
      <c r="A254" s="78" t="s">
        <v>197</v>
      </c>
      <c r="B254" s="126" t="s">
        <v>199</v>
      </c>
      <c r="C254" s="132">
        <v>20351896.02</v>
      </c>
      <c r="D254" s="132">
        <v>8564750</v>
      </c>
      <c r="E254" s="132">
        <v>0</v>
      </c>
      <c r="F254" s="132">
        <v>28916646.02</v>
      </c>
      <c r="G254" s="132">
        <v>0</v>
      </c>
      <c r="H254" s="142">
        <v>28916646.02</v>
      </c>
    </row>
    <row r="255" spans="1:8">
      <c r="A255" s="143" t="s">
        <v>198</v>
      </c>
      <c r="B255" s="130" t="s">
        <v>165</v>
      </c>
      <c r="C255" s="133">
        <v>1383340</v>
      </c>
      <c r="D255" s="133">
        <v>0</v>
      </c>
      <c r="E255" s="133">
        <v>0</v>
      </c>
      <c r="F255" s="133">
        <v>1383340</v>
      </c>
      <c r="G255" s="133">
        <v>0</v>
      </c>
      <c r="H255" s="144">
        <v>1383340</v>
      </c>
    </row>
    <row r="256" spans="1:8">
      <c r="A256" s="127" t="s">
        <v>548</v>
      </c>
      <c r="B256" s="128" t="s">
        <v>549</v>
      </c>
      <c r="C256" s="134">
        <v>1383340</v>
      </c>
      <c r="D256" s="134">
        <v>0</v>
      </c>
      <c r="E256" s="134">
        <v>0</v>
      </c>
      <c r="F256" s="134">
        <v>1383340</v>
      </c>
      <c r="G256" s="134">
        <v>0</v>
      </c>
      <c r="H256" s="145">
        <v>1383340</v>
      </c>
    </row>
    <row r="257" spans="1:8">
      <c r="A257" s="143" t="s">
        <v>200</v>
      </c>
      <c r="B257" s="130" t="s">
        <v>201</v>
      </c>
      <c r="C257" s="133">
        <v>755.02</v>
      </c>
      <c r="D257" s="133">
        <v>712750</v>
      </c>
      <c r="E257" s="133">
        <v>0</v>
      </c>
      <c r="F257" s="133">
        <v>713505.02</v>
      </c>
      <c r="G257" s="133">
        <v>0</v>
      </c>
      <c r="H257" s="144">
        <v>713505.02</v>
      </c>
    </row>
    <row r="258" spans="1:8">
      <c r="A258" s="127" t="s">
        <v>560</v>
      </c>
      <c r="B258" s="128" t="s">
        <v>561</v>
      </c>
      <c r="C258" s="134">
        <v>0</v>
      </c>
      <c r="D258" s="134">
        <v>712750</v>
      </c>
      <c r="E258" s="134">
        <v>0</v>
      </c>
      <c r="F258" s="134">
        <v>712750</v>
      </c>
      <c r="G258" s="134">
        <v>0</v>
      </c>
      <c r="H258" s="145">
        <v>712750</v>
      </c>
    </row>
    <row r="259" spans="1:8">
      <c r="A259" s="127" t="s">
        <v>511</v>
      </c>
      <c r="B259" s="128" t="s">
        <v>512</v>
      </c>
      <c r="C259" s="134">
        <v>755.02</v>
      </c>
      <c r="D259" s="134">
        <v>0</v>
      </c>
      <c r="E259" s="134">
        <v>0</v>
      </c>
      <c r="F259" s="134">
        <v>755.02</v>
      </c>
      <c r="G259" s="134">
        <v>0</v>
      </c>
      <c r="H259" s="145">
        <v>755.02</v>
      </c>
    </row>
    <row r="260" spans="1:8">
      <c r="A260" s="143" t="s">
        <v>202</v>
      </c>
      <c r="B260" s="130" t="s">
        <v>513</v>
      </c>
      <c r="C260" s="133">
        <v>18967801</v>
      </c>
      <c r="D260" s="133">
        <v>7852000</v>
      </c>
      <c r="E260" s="133">
        <v>0</v>
      </c>
      <c r="F260" s="133">
        <v>26819801</v>
      </c>
      <c r="G260" s="133">
        <v>0</v>
      </c>
      <c r="H260" s="144">
        <v>26819801</v>
      </c>
    </row>
    <row r="261" spans="1:8">
      <c r="A261" s="127" t="s">
        <v>514</v>
      </c>
      <c r="B261" s="128" t="s">
        <v>235</v>
      </c>
      <c r="C261" s="134">
        <v>18967801</v>
      </c>
      <c r="D261" s="134">
        <v>7852000</v>
      </c>
      <c r="E261" s="134">
        <v>0</v>
      </c>
      <c r="F261" s="134">
        <v>26819801</v>
      </c>
      <c r="G261" s="134">
        <v>0</v>
      </c>
      <c r="H261" s="145">
        <v>26819801</v>
      </c>
    </row>
    <row r="262" spans="1:8">
      <c r="A262" s="78" t="s">
        <v>586</v>
      </c>
      <c r="B262" s="126" t="s">
        <v>589</v>
      </c>
      <c r="C262" s="132">
        <v>0</v>
      </c>
      <c r="D262" s="132">
        <v>0</v>
      </c>
      <c r="E262" s="132">
        <v>9685177643.6599998</v>
      </c>
      <c r="F262" s="132">
        <v>-9685177643.6599998</v>
      </c>
      <c r="G262" s="132">
        <v>0</v>
      </c>
      <c r="H262" s="142">
        <v>-9685177643.6599998</v>
      </c>
    </row>
    <row r="263" spans="1:8">
      <c r="A263" s="143" t="s">
        <v>587</v>
      </c>
      <c r="B263" s="130" t="s">
        <v>589</v>
      </c>
      <c r="C263" s="133">
        <v>0</v>
      </c>
      <c r="D263" s="133">
        <v>0</v>
      </c>
      <c r="E263" s="133">
        <v>9685177643.6599998</v>
      </c>
      <c r="F263" s="133">
        <v>-9685177643.6599998</v>
      </c>
      <c r="G263" s="133">
        <v>0</v>
      </c>
      <c r="H263" s="144">
        <v>-9685177643.6599998</v>
      </c>
    </row>
    <row r="264" spans="1:8">
      <c r="A264" s="146" t="s">
        <v>588</v>
      </c>
      <c r="B264" s="129" t="s">
        <v>589</v>
      </c>
      <c r="C264" s="135">
        <v>0</v>
      </c>
      <c r="D264" s="135">
        <v>0</v>
      </c>
      <c r="E264" s="135">
        <v>9685177643.6599998</v>
      </c>
      <c r="F264" s="135">
        <v>-9685177643.6599998</v>
      </c>
      <c r="G264" s="135">
        <v>0</v>
      </c>
      <c r="H264" s="147">
        <v>-9685177643.6599998</v>
      </c>
    </row>
    <row r="265" spans="1:8">
      <c r="A265" s="140" t="s">
        <v>105</v>
      </c>
      <c r="B265" s="125" t="s">
        <v>106</v>
      </c>
      <c r="C265" s="131">
        <v>0</v>
      </c>
      <c r="D265" s="131">
        <v>3020606333</v>
      </c>
      <c r="E265" s="131">
        <v>3020606333</v>
      </c>
      <c r="F265" s="131">
        <v>0</v>
      </c>
      <c r="G265" s="131">
        <v>0</v>
      </c>
      <c r="H265" s="141">
        <v>0</v>
      </c>
    </row>
    <row r="266" spans="1:8">
      <c r="A266" s="78" t="s">
        <v>109</v>
      </c>
      <c r="B266" s="126" t="s">
        <v>110</v>
      </c>
      <c r="C266" s="132">
        <v>347088385</v>
      </c>
      <c r="D266" s="132">
        <v>0</v>
      </c>
      <c r="E266" s="132">
        <v>0</v>
      </c>
      <c r="F266" s="132">
        <v>347088385</v>
      </c>
      <c r="G266" s="132">
        <v>0</v>
      </c>
      <c r="H266" s="142">
        <v>347088385</v>
      </c>
    </row>
    <row r="267" spans="1:8">
      <c r="A267" s="143" t="s">
        <v>113</v>
      </c>
      <c r="B267" s="130" t="s">
        <v>114</v>
      </c>
      <c r="C267" s="133">
        <v>347088385</v>
      </c>
      <c r="D267" s="133">
        <v>0</v>
      </c>
      <c r="E267" s="133">
        <v>0</v>
      </c>
      <c r="F267" s="133">
        <v>347088385</v>
      </c>
      <c r="G267" s="133">
        <v>0</v>
      </c>
      <c r="H267" s="144">
        <v>347088385</v>
      </c>
    </row>
    <row r="268" spans="1:8">
      <c r="A268" s="127" t="s">
        <v>515</v>
      </c>
      <c r="B268" s="128" t="s">
        <v>516</v>
      </c>
      <c r="C268" s="134">
        <v>347088385</v>
      </c>
      <c r="D268" s="134">
        <v>0</v>
      </c>
      <c r="E268" s="134">
        <v>0</v>
      </c>
      <c r="F268" s="134">
        <v>347088385</v>
      </c>
      <c r="G268" s="134">
        <v>0</v>
      </c>
      <c r="H268" s="145">
        <v>347088385</v>
      </c>
    </row>
    <row r="269" spans="1:8">
      <c r="A269" s="127" t="s">
        <v>517</v>
      </c>
      <c r="B269" s="128" t="s">
        <v>518</v>
      </c>
      <c r="C269" s="134">
        <v>0</v>
      </c>
      <c r="D269" s="134">
        <v>0</v>
      </c>
      <c r="E269" s="134">
        <v>0</v>
      </c>
      <c r="F269" s="134">
        <v>0</v>
      </c>
      <c r="G269" s="134">
        <v>0</v>
      </c>
      <c r="H269" s="145">
        <v>0</v>
      </c>
    </row>
    <row r="270" spans="1:8">
      <c r="A270" s="78" t="s">
        <v>117</v>
      </c>
      <c r="B270" s="126" t="s">
        <v>118</v>
      </c>
      <c r="C270" s="132">
        <v>4988003416.3500004</v>
      </c>
      <c r="D270" s="132">
        <v>232024532</v>
      </c>
      <c r="E270" s="132">
        <v>2788581801</v>
      </c>
      <c r="F270" s="132">
        <v>2431446147.3499999</v>
      </c>
      <c r="G270" s="132">
        <v>0</v>
      </c>
      <c r="H270" s="142">
        <v>2431446147.3499999</v>
      </c>
    </row>
    <row r="271" spans="1:8">
      <c r="A271" s="143" t="s">
        <v>121</v>
      </c>
      <c r="B271" s="130" t="s">
        <v>122</v>
      </c>
      <c r="C271" s="133">
        <v>40825599</v>
      </c>
      <c r="D271" s="133">
        <v>0</v>
      </c>
      <c r="E271" s="133">
        <v>0</v>
      </c>
      <c r="F271" s="133">
        <v>40825599</v>
      </c>
      <c r="G271" s="133">
        <v>0</v>
      </c>
      <c r="H271" s="144">
        <v>40825599</v>
      </c>
    </row>
    <row r="272" spans="1:8">
      <c r="A272" s="127" t="s">
        <v>519</v>
      </c>
      <c r="B272" s="128" t="s">
        <v>435</v>
      </c>
      <c r="C272" s="134">
        <v>40825599</v>
      </c>
      <c r="D272" s="134">
        <v>0</v>
      </c>
      <c r="E272" s="134">
        <v>0</v>
      </c>
      <c r="F272" s="134">
        <v>40825599</v>
      </c>
      <c r="G272" s="134">
        <v>0</v>
      </c>
      <c r="H272" s="145">
        <v>40825599</v>
      </c>
    </row>
    <row r="273" spans="1:8">
      <c r="A273" s="143" t="s">
        <v>125</v>
      </c>
      <c r="B273" s="130" t="s">
        <v>126</v>
      </c>
      <c r="C273" s="133">
        <v>4947177817.3500004</v>
      </c>
      <c r="D273" s="133">
        <v>232024532</v>
      </c>
      <c r="E273" s="133">
        <v>2788581801</v>
      </c>
      <c r="F273" s="133">
        <v>2390620548.3499999</v>
      </c>
      <c r="G273" s="133">
        <v>0</v>
      </c>
      <c r="H273" s="144">
        <v>2390620548.3499999</v>
      </c>
    </row>
    <row r="274" spans="1:8">
      <c r="A274" s="127" t="s">
        <v>520</v>
      </c>
      <c r="B274" s="128" t="s">
        <v>521</v>
      </c>
      <c r="C274" s="134">
        <v>4947177817.3500004</v>
      </c>
      <c r="D274" s="134">
        <v>232024532</v>
      </c>
      <c r="E274" s="134">
        <v>2788581801</v>
      </c>
      <c r="F274" s="134">
        <v>2390620548.3499999</v>
      </c>
      <c r="G274" s="134">
        <v>0</v>
      </c>
      <c r="H274" s="145">
        <v>2390620548.3499999</v>
      </c>
    </row>
    <row r="275" spans="1:8">
      <c r="A275" s="78" t="s">
        <v>129</v>
      </c>
      <c r="B275" s="126" t="s">
        <v>130</v>
      </c>
      <c r="C275" s="132">
        <v>-5335091801.3500004</v>
      </c>
      <c r="D275" s="132">
        <v>2788581801</v>
      </c>
      <c r="E275" s="132">
        <v>232024532</v>
      </c>
      <c r="F275" s="132">
        <v>-2778534532.3499999</v>
      </c>
      <c r="G275" s="132">
        <v>0</v>
      </c>
      <c r="H275" s="142">
        <v>-2778534532.3499999</v>
      </c>
    </row>
    <row r="276" spans="1:8">
      <c r="A276" s="143" t="s">
        <v>133</v>
      </c>
      <c r="B276" s="130" t="s">
        <v>522</v>
      </c>
      <c r="C276" s="133">
        <v>-347088385</v>
      </c>
      <c r="D276" s="133">
        <v>0</v>
      </c>
      <c r="E276" s="133">
        <v>0</v>
      </c>
      <c r="F276" s="133">
        <v>-347088385</v>
      </c>
      <c r="G276" s="133">
        <v>0</v>
      </c>
      <c r="H276" s="144">
        <v>-347088385</v>
      </c>
    </row>
    <row r="277" spans="1:8">
      <c r="A277" s="127" t="s">
        <v>523</v>
      </c>
      <c r="B277" s="128" t="s">
        <v>524</v>
      </c>
      <c r="C277" s="134">
        <v>-347088385</v>
      </c>
      <c r="D277" s="134">
        <v>0</v>
      </c>
      <c r="E277" s="134">
        <v>0</v>
      </c>
      <c r="F277" s="134">
        <v>-347088385</v>
      </c>
      <c r="G277" s="134">
        <v>0</v>
      </c>
      <c r="H277" s="145">
        <v>-347088385</v>
      </c>
    </row>
    <row r="278" spans="1:8">
      <c r="A278" s="143" t="s">
        <v>137</v>
      </c>
      <c r="B278" s="130" t="s">
        <v>138</v>
      </c>
      <c r="C278" s="133">
        <v>-4988003416.3500004</v>
      </c>
      <c r="D278" s="133">
        <v>2788581801</v>
      </c>
      <c r="E278" s="133">
        <v>232024532</v>
      </c>
      <c r="F278" s="133">
        <v>-2431446147.3499999</v>
      </c>
      <c r="G278" s="133">
        <v>0</v>
      </c>
      <c r="H278" s="144">
        <v>-2431446147.3499999</v>
      </c>
    </row>
    <row r="279" spans="1:8">
      <c r="A279" s="127" t="s">
        <v>525</v>
      </c>
      <c r="B279" s="128" t="s">
        <v>526</v>
      </c>
      <c r="C279" s="134">
        <v>-40825599</v>
      </c>
      <c r="D279" s="134">
        <v>0</v>
      </c>
      <c r="E279" s="134">
        <v>0</v>
      </c>
      <c r="F279" s="134">
        <v>-40825599</v>
      </c>
      <c r="G279" s="134">
        <v>0</v>
      </c>
      <c r="H279" s="145">
        <v>-40825599</v>
      </c>
    </row>
    <row r="280" spans="1:8">
      <c r="A280" s="127" t="s">
        <v>527</v>
      </c>
      <c r="B280" s="128" t="s">
        <v>528</v>
      </c>
      <c r="C280" s="134">
        <v>-4947177817.3500004</v>
      </c>
      <c r="D280" s="134">
        <v>2788581801</v>
      </c>
      <c r="E280" s="134">
        <v>232024532</v>
      </c>
      <c r="F280" s="134">
        <v>-2390620548.3499999</v>
      </c>
      <c r="G280" s="134">
        <v>0</v>
      </c>
      <c r="H280" s="145">
        <v>-2390620548.3499999</v>
      </c>
    </row>
    <row r="281" spans="1:8">
      <c r="A281" s="140" t="s">
        <v>107</v>
      </c>
      <c r="B281" s="125" t="s">
        <v>108</v>
      </c>
      <c r="C281" s="131">
        <v>0</v>
      </c>
      <c r="D281" s="131">
        <v>3597354328.52</v>
      </c>
      <c r="E281" s="131">
        <v>3597354328.52</v>
      </c>
      <c r="F281" s="131">
        <v>0</v>
      </c>
      <c r="G281" s="131">
        <v>0</v>
      </c>
      <c r="H281" s="141">
        <v>0</v>
      </c>
    </row>
    <row r="282" spans="1:8">
      <c r="A282" s="148" t="s">
        <v>111</v>
      </c>
      <c r="B282" s="126" t="s">
        <v>112</v>
      </c>
      <c r="C282" s="132">
        <v>33059438787.209999</v>
      </c>
      <c r="D282" s="132">
        <v>215047898.21000001</v>
      </c>
      <c r="E282" s="132">
        <v>534392036</v>
      </c>
      <c r="F282" s="132">
        <v>33378782925</v>
      </c>
      <c r="G282" s="132">
        <v>0</v>
      </c>
      <c r="H282" s="142">
        <v>33378782925</v>
      </c>
    </row>
    <row r="283" spans="1:8">
      <c r="A283" s="149" t="s">
        <v>115</v>
      </c>
      <c r="B283" s="130" t="s">
        <v>116</v>
      </c>
      <c r="C283" s="133">
        <v>33038051783</v>
      </c>
      <c r="D283" s="133">
        <v>193660894</v>
      </c>
      <c r="E283" s="133">
        <v>236665528</v>
      </c>
      <c r="F283" s="133">
        <v>33081056417</v>
      </c>
      <c r="G283" s="133">
        <v>0</v>
      </c>
      <c r="H283" s="144">
        <v>33081056417</v>
      </c>
    </row>
    <row r="284" spans="1:8">
      <c r="A284" s="150" t="s">
        <v>529</v>
      </c>
      <c r="B284" s="128" t="s">
        <v>530</v>
      </c>
      <c r="C284" s="134">
        <v>33038051783</v>
      </c>
      <c r="D284" s="134">
        <v>193660894</v>
      </c>
      <c r="E284" s="134">
        <v>236665528</v>
      </c>
      <c r="F284" s="134">
        <v>33081056417</v>
      </c>
      <c r="G284" s="134">
        <v>0</v>
      </c>
      <c r="H284" s="145">
        <v>33081056417</v>
      </c>
    </row>
    <row r="285" spans="1:8">
      <c r="A285" s="149" t="s">
        <v>119</v>
      </c>
      <c r="B285" s="130" t="s">
        <v>120</v>
      </c>
      <c r="C285" s="133">
        <v>21387004.210000001</v>
      </c>
      <c r="D285" s="133">
        <v>21387004.210000001</v>
      </c>
      <c r="E285" s="133">
        <v>297726508</v>
      </c>
      <c r="F285" s="133">
        <v>297726508</v>
      </c>
      <c r="G285" s="133">
        <v>0</v>
      </c>
      <c r="H285" s="144">
        <v>297726508</v>
      </c>
    </row>
    <row r="286" spans="1:8">
      <c r="A286" s="150" t="s">
        <v>531</v>
      </c>
      <c r="B286" s="128" t="s">
        <v>532</v>
      </c>
      <c r="C286" s="134">
        <v>21387004.210000001</v>
      </c>
      <c r="D286" s="134">
        <v>21387004.210000001</v>
      </c>
      <c r="E286" s="134">
        <v>297726508</v>
      </c>
      <c r="F286" s="134">
        <v>297726508</v>
      </c>
      <c r="G286" s="134">
        <v>0</v>
      </c>
      <c r="H286" s="145">
        <v>297726508</v>
      </c>
    </row>
    <row r="287" spans="1:8">
      <c r="A287" s="148" t="s">
        <v>123</v>
      </c>
      <c r="B287" s="126" t="s">
        <v>124</v>
      </c>
      <c r="C287" s="132">
        <v>1568714125</v>
      </c>
      <c r="D287" s="132">
        <v>1568714125</v>
      </c>
      <c r="E287" s="132">
        <v>1279200269.3099999</v>
      </c>
      <c r="F287" s="132">
        <v>1279200269.3099999</v>
      </c>
      <c r="G287" s="132">
        <v>0</v>
      </c>
      <c r="H287" s="142">
        <v>1279200269.3099999</v>
      </c>
    </row>
    <row r="288" spans="1:8">
      <c r="A288" s="149" t="s">
        <v>127</v>
      </c>
      <c r="B288" s="130" t="s">
        <v>128</v>
      </c>
      <c r="C288" s="133">
        <v>1568714125</v>
      </c>
      <c r="D288" s="133">
        <v>1568714125</v>
      </c>
      <c r="E288" s="133">
        <v>1279200269.3099999</v>
      </c>
      <c r="F288" s="133">
        <v>1279200269.3099999</v>
      </c>
      <c r="G288" s="133">
        <v>0</v>
      </c>
      <c r="H288" s="144">
        <v>1279200269.3099999</v>
      </c>
    </row>
    <row r="289" spans="1:8">
      <c r="A289" s="150" t="s">
        <v>533</v>
      </c>
      <c r="B289" s="128" t="s">
        <v>534</v>
      </c>
      <c r="C289" s="134">
        <v>1568714125</v>
      </c>
      <c r="D289" s="134">
        <v>1568714125</v>
      </c>
      <c r="E289" s="134">
        <v>1279200269.3099999</v>
      </c>
      <c r="F289" s="134">
        <v>1279200269.3099999</v>
      </c>
      <c r="G289" s="134">
        <v>0</v>
      </c>
      <c r="H289" s="145">
        <v>1279200269.3099999</v>
      </c>
    </row>
    <row r="290" spans="1:8">
      <c r="A290" s="148" t="s">
        <v>131</v>
      </c>
      <c r="B290" s="126" t="s">
        <v>132</v>
      </c>
      <c r="C290" s="132">
        <v>-34628152912.209999</v>
      </c>
      <c r="D290" s="132">
        <v>1813592305.3099999</v>
      </c>
      <c r="E290" s="132">
        <v>1783762023.21</v>
      </c>
      <c r="F290" s="132">
        <v>-34657983194.309998</v>
      </c>
      <c r="G290" s="132">
        <v>0</v>
      </c>
      <c r="H290" s="142">
        <v>-34657983194.309998</v>
      </c>
    </row>
    <row r="291" spans="1:8">
      <c r="A291" s="149" t="s">
        <v>135</v>
      </c>
      <c r="B291" s="130" t="s">
        <v>136</v>
      </c>
      <c r="C291" s="133">
        <v>-33059438787.209999</v>
      </c>
      <c r="D291" s="133">
        <v>534392036</v>
      </c>
      <c r="E291" s="133">
        <v>215047898.21000001</v>
      </c>
      <c r="F291" s="133">
        <v>-33378782925</v>
      </c>
      <c r="G291" s="133">
        <v>0</v>
      </c>
      <c r="H291" s="144">
        <v>-33378782925</v>
      </c>
    </row>
    <row r="292" spans="1:8">
      <c r="A292" s="150" t="s">
        <v>535</v>
      </c>
      <c r="B292" s="128" t="s">
        <v>536</v>
      </c>
      <c r="C292" s="134">
        <v>-33038051783</v>
      </c>
      <c r="D292" s="134">
        <v>236665528</v>
      </c>
      <c r="E292" s="134">
        <v>193660894</v>
      </c>
      <c r="F292" s="134">
        <v>-33081056417</v>
      </c>
      <c r="G292" s="134">
        <v>0</v>
      </c>
      <c r="H292" s="145">
        <v>-33081056417</v>
      </c>
    </row>
    <row r="293" spans="1:8">
      <c r="A293" s="150" t="s">
        <v>537</v>
      </c>
      <c r="B293" s="128" t="s">
        <v>538</v>
      </c>
      <c r="C293" s="134">
        <v>-21387004.210000001</v>
      </c>
      <c r="D293" s="134">
        <v>297726508</v>
      </c>
      <c r="E293" s="134">
        <v>21387004.210000001</v>
      </c>
      <c r="F293" s="134">
        <v>-297726508</v>
      </c>
      <c r="G293" s="134">
        <v>0</v>
      </c>
      <c r="H293" s="145">
        <v>-297726508</v>
      </c>
    </row>
    <row r="294" spans="1:8">
      <c r="A294" s="149" t="s">
        <v>139</v>
      </c>
      <c r="B294" s="130" t="s">
        <v>140</v>
      </c>
      <c r="C294" s="133">
        <v>-1568714125</v>
      </c>
      <c r="D294" s="133">
        <v>1279200269.3099999</v>
      </c>
      <c r="E294" s="133">
        <v>1568714125</v>
      </c>
      <c r="F294" s="133">
        <v>-1279200269.3099999</v>
      </c>
      <c r="G294" s="133">
        <v>0</v>
      </c>
      <c r="H294" s="144">
        <v>-1279200269.3099999</v>
      </c>
    </row>
    <row r="295" spans="1:8">
      <c r="A295" s="150" t="s">
        <v>539</v>
      </c>
      <c r="B295" s="128" t="s">
        <v>540</v>
      </c>
      <c r="C295" s="134">
        <v>-1568714125</v>
      </c>
      <c r="D295" s="134">
        <v>1279200269.3099999</v>
      </c>
      <c r="E295" s="134">
        <v>1568714125</v>
      </c>
      <c r="F295" s="134">
        <v>-1279200269.3099999</v>
      </c>
      <c r="G295" s="134">
        <v>0</v>
      </c>
      <c r="H295" s="145">
        <v>-1279200269.3099999</v>
      </c>
    </row>
  </sheetData>
  <autoFilter ref="A6:J295" xr:uid="{00000000-0001-0000-0300-000000000000}"/>
  <printOptions horizontalCentered="1"/>
  <pageMargins left="0.25" right="0.15748031496062992" top="0.28999999999999998" bottom="0.32" header="0.51" footer="0.17"/>
  <pageSetup paperSize="9" scale="55" fitToHeight="6" orientation="portrait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B6F2BF3FF6D45A36971505AA05507" ma:contentTypeVersion="12" ma:contentTypeDescription="Crear nuevo documento." ma:contentTypeScope="" ma:versionID="dca510dcc36d8a6a96032ef5f354956f">
  <xsd:schema xmlns:xsd="http://www.w3.org/2001/XMLSchema" xmlns:xs="http://www.w3.org/2001/XMLSchema" xmlns:p="http://schemas.microsoft.com/office/2006/metadata/properties" xmlns:ns3="1892041a-d755-4f67-b0e3-09e360bed5f1" xmlns:ns4="1d24573c-8a98-4b1b-b09f-d5f8088f9238" targetNamespace="http://schemas.microsoft.com/office/2006/metadata/properties" ma:root="true" ma:fieldsID="cc8bd01f33ffc4dfaa1965ea1885271e" ns3:_="" ns4:_="">
    <xsd:import namespace="1892041a-d755-4f67-b0e3-09e360bed5f1"/>
    <xsd:import namespace="1d24573c-8a98-4b1b-b09f-d5f8088f92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2041a-d755-4f67-b0e3-09e360bed5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4573c-8a98-4b1b-b09f-d5f8088f9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050B2B-FF46-440A-98C8-7B361FC65D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878F9-F033-43C3-9AAC-C737BD4BED8F}">
  <ds:schemaRefs>
    <ds:schemaRef ds:uri="http://www.w3.org/XML/1998/namespace"/>
    <ds:schemaRef ds:uri="1892041a-d755-4f67-b0e3-09e360bed5f1"/>
    <ds:schemaRef ds:uri="http://schemas.microsoft.com/office/infopath/2007/PartnerControls"/>
    <ds:schemaRef ds:uri="1d24573c-8a98-4b1b-b09f-d5f8088f9238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E40A608-F75D-4721-A557-DFBAFE073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2041a-d755-4f67-b0e3-09e360bed5f1"/>
    <ds:schemaRef ds:uri="1d24573c-8a98-4b1b-b09f-d5f8088f9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GCF-FOR09</vt:lpstr>
      <vt:lpstr>GCF-FOR10</vt:lpstr>
      <vt:lpstr>GCF-FOR10 dic_marzo</vt:lpstr>
      <vt:lpstr>MARZO 2023</vt:lpstr>
      <vt:lpstr>MARZO 2022 </vt:lpstr>
      <vt:lpstr>DICIEMBRE 2022</vt:lpstr>
      <vt:lpstr>'DICIEMBRE 2022'!Área_de_impresión</vt:lpstr>
      <vt:lpstr>'GCF-FOR09'!Área_de_impresión</vt:lpstr>
      <vt:lpstr>'GCF-FOR10'!Área_de_impresión</vt:lpstr>
      <vt:lpstr>'GCF-FOR10 dic_marzo'!Área_de_impresión</vt:lpstr>
      <vt:lpstr>'MARZO 2022 '!Área_de_impresión</vt:lpstr>
      <vt:lpstr>'MARZO 2023'!Área_de_impresión</vt:lpstr>
      <vt:lpstr>'DICIEMBRE 2022'!Títulos_a_imprimir</vt:lpstr>
      <vt:lpstr>'MARZO 2022 '!Títulos_a_imprimir</vt:lpstr>
      <vt:lpstr>'MARZO 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Derly Liliana Vera Ospina</dc:creator>
  <cp:keywords/>
  <dc:description/>
  <cp:lastModifiedBy>Nathaly Andrea Pinzon Rodriguez</cp:lastModifiedBy>
  <cp:revision/>
  <cp:lastPrinted>2023-04-28T18:30:58Z</cp:lastPrinted>
  <dcterms:created xsi:type="dcterms:W3CDTF">2018-07-09T21:17:34Z</dcterms:created>
  <dcterms:modified xsi:type="dcterms:W3CDTF">2023-04-28T19:08:37Z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0x0101008F7B6F2BF3FF6D45A36971505AA05507</vt:lpwstr>
  </property>
  <property fmtid="{D5CDD505-2E9C-101B-9397-08002B2CF9AE}" pid="3" name="Order">
    <vt:r8>119600</vt:r8>
  </property>
</Properties>
</file>