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crapsb-my.sharepoint.com/personal/npinzon_cra_gov_co/Documents/NATHALY CRA/2022/CONTABILIDAD 2022/07_JULIO 2022/"/>
    </mc:Choice>
  </mc:AlternateContent>
  <xr:revisionPtr revIDLastSave="7" documentId="11_48A046187074A37F058D90EAB1486449AE8BA7B5" xr6:coauthVersionLast="47" xr6:coauthVersionMax="47" xr10:uidLastSave="{198CAE99-1C48-4638-B8B3-51CBCC07BEF2}"/>
  <bookViews>
    <workbookView xWindow="-120" yWindow="-120" windowWidth="24240" windowHeight="13140" firstSheet="2" activeTab="2" xr2:uid="{00000000-000D-0000-FFFF-FFFF00000000}"/>
  </bookViews>
  <sheets>
    <sheet name="GCF-FOR09" sheetId="1" state="hidden" r:id="rId1"/>
    <sheet name="GCF-FOR10" sheetId="3" state="hidden" r:id="rId2"/>
    <sheet name="JULIO 2022" sheetId="5" r:id="rId3"/>
    <sheet name="JULIO 2021" sheetId="6" r:id="rId4"/>
  </sheets>
  <externalReferences>
    <externalReference r:id="rId5"/>
    <externalReference r:id="rId6"/>
    <externalReference r:id="rId7"/>
  </externalReferences>
  <definedNames>
    <definedName name="_DEV94" localSheetId="1">#REF!</definedName>
    <definedName name="_DEV94" localSheetId="3">#REF!</definedName>
    <definedName name="_DEV94">#REF!</definedName>
    <definedName name="_DTF94" localSheetId="1">#REF!</definedName>
    <definedName name="_DTF94" localSheetId="3">#REF!</definedName>
    <definedName name="_DTF94">#REF!</definedName>
    <definedName name="_xlnm._FilterDatabase" localSheetId="3" hidden="1">'JULIO 2021'!$A$6:$I$376</definedName>
    <definedName name="_xlnm._FilterDatabase" localSheetId="2" hidden="1">'JULIO 2022'!$A$6:$K$503</definedName>
    <definedName name="_Key1" localSheetId="1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0</definedName>
    <definedName name="_Order2" hidden="1">255</definedName>
    <definedName name="_PRE1" localSheetId="1">#REF!</definedName>
    <definedName name="_PRE1" localSheetId="3">#REF!</definedName>
    <definedName name="_PRE1" localSheetId="2">#REF!</definedName>
    <definedName name="_PRE1">#REF!</definedName>
    <definedName name="_PRE2" localSheetId="1">#REF!</definedName>
    <definedName name="_PRE2" localSheetId="3">#REF!</definedName>
    <definedName name="_PRE2">#REF!</definedName>
    <definedName name="_PRE3" localSheetId="1">#REF!</definedName>
    <definedName name="_PRE3" localSheetId="3">#REF!</definedName>
    <definedName name="_PRE3">#REF!</definedName>
    <definedName name="_PRE4" localSheetId="1">#REF!</definedName>
    <definedName name="_PRE4" localSheetId="3">#REF!</definedName>
    <definedName name="_PRE4">#REF!</definedName>
    <definedName name="_Sort" localSheetId="1" hidden="1">#REF!</definedName>
    <definedName name="_Sort" localSheetId="3" hidden="1">#REF!</definedName>
    <definedName name="_Sort" hidden="1">#REF!</definedName>
    <definedName name="_TRM94" localSheetId="1">#REF!</definedName>
    <definedName name="_TRM94" localSheetId="3">#REF!</definedName>
    <definedName name="_TRM94">#REF!</definedName>
    <definedName name="ACTIVO" localSheetId="1">#REF!</definedName>
    <definedName name="ACTIVO" localSheetId="3">#REF!</definedName>
    <definedName name="ACTIVO">#REF!</definedName>
    <definedName name="ACTIVOT" localSheetId="1">#REF!</definedName>
    <definedName name="ACTIVOT" localSheetId="3">#REF!</definedName>
    <definedName name="ACTIVOT">#REF!</definedName>
    <definedName name="_xlnm.Print_Area" localSheetId="0">'GCF-FOR09'!$A$1:$L$75</definedName>
    <definedName name="_xlnm.Print_Area" localSheetId="1">'GCF-FOR10'!$A$1:$I$63</definedName>
    <definedName name="_xlnm.Print_Area" localSheetId="3">'JULIO 2021'!$A$1:$H$328</definedName>
    <definedName name="_xlnm.Print_Area" localSheetId="2">'JULIO 2022'!$A$1:$F$6</definedName>
    <definedName name="_xlnm.Database" localSheetId="1">#REF!</definedName>
    <definedName name="_xlnm.Database" localSheetId="3">#REF!</definedName>
    <definedName name="_xlnm.Database">#REF!</definedName>
    <definedName name="cheques" localSheetId="1">[1]Listas!$A$17:$A$19</definedName>
    <definedName name="cheques" localSheetId="3">[1]Listas!$A$17:$A$19</definedName>
    <definedName name="cheques" localSheetId="2">[1]Listas!$A$17:$A$19</definedName>
    <definedName name="cheques">[1]Listas!$A$17:$A$19</definedName>
    <definedName name="DEV" localSheetId="1">#REF!</definedName>
    <definedName name="DEV" localSheetId="3">#REF!</definedName>
    <definedName name="DEV">#REF!</definedName>
    <definedName name="Div_otros" localSheetId="1">[2]Consolidado!#REF!</definedName>
    <definedName name="Div_otros" localSheetId="3">[2]Consolidado!#REF!</definedName>
    <definedName name="Div_otros">[2]Consolidado!#REF!</definedName>
    <definedName name="ESCENARIO" localSheetId="1">#REF!</definedName>
    <definedName name="ESCENARIO" localSheetId="3">#REF!</definedName>
    <definedName name="ESCENARIO">#REF!</definedName>
    <definedName name="FONDOS" localSheetId="1">#REF!</definedName>
    <definedName name="FONDOS" localSheetId="3">#REF!</definedName>
    <definedName name="FONDOS">#REF!</definedName>
    <definedName name="fuentes" localSheetId="1">[2]Consolidado!#REF!</definedName>
    <definedName name="fuentes" localSheetId="3">[2]Consolidado!#REF!</definedName>
    <definedName name="fuentes">[2]Consolidado!#REF!</definedName>
    <definedName name="GASTOS" localSheetId="1">#REF!</definedName>
    <definedName name="GASTOS" localSheetId="3">#REF!</definedName>
    <definedName name="GASTOS">#REF!</definedName>
    <definedName name="GG" localSheetId="1">#REF!</definedName>
    <definedName name="GG" localSheetId="3">#REF!</definedName>
    <definedName name="GG">#REF!</definedName>
    <definedName name="INDICADORES" localSheetId="1">#REF!</definedName>
    <definedName name="INDICADORES" localSheetId="3">#REF!</definedName>
    <definedName name="INDICADORES">#REF!</definedName>
    <definedName name="indicadores1" localSheetId="1">#REF!</definedName>
    <definedName name="indicadores1" localSheetId="3">#REF!</definedName>
    <definedName name="indicadores1">#REF!</definedName>
    <definedName name="INFIN" localSheetId="1">#REF!</definedName>
    <definedName name="INFIN" localSheetId="3">#REF!</definedName>
    <definedName name="INFIN">#REF!</definedName>
    <definedName name="INFIN94" localSheetId="1">#REF!</definedName>
    <definedName name="INFIN94" localSheetId="3">#REF!</definedName>
    <definedName name="INFIN94">#REF!</definedName>
    <definedName name="INFLA" localSheetId="1">#REF!</definedName>
    <definedName name="INFLA" localSheetId="3">#REF!</definedName>
    <definedName name="INFLA">#REF!</definedName>
    <definedName name="inv" localSheetId="1">[2]Consolidado!#REF!</definedName>
    <definedName name="inv" localSheetId="3">[2]Consolidado!#REF!</definedName>
    <definedName name="inv">[2]Consolidado!#REF!</definedName>
    <definedName name="Inven213" localSheetId="1">#REF!</definedName>
    <definedName name="Inven213" localSheetId="3">#REF!</definedName>
    <definedName name="Inven213">#REF!</definedName>
    <definedName name="IVA" localSheetId="1">[2]Consolidado!#REF!</definedName>
    <definedName name="IVA" localSheetId="3">[2]Consolidado!#REF!</definedName>
    <definedName name="IVA">[2]Consolidado!#REF!</definedName>
    <definedName name="mkbkb" localSheetId="1">#REF!</definedName>
    <definedName name="mkbkb" localSheetId="3">#REF!</definedName>
    <definedName name="mkbkb">#REF!</definedName>
    <definedName name="Monedas" localSheetId="1">[1]Listas!$A$5:$A$13</definedName>
    <definedName name="Monedas" localSheetId="3">[1]Listas!$A$5:$A$13</definedName>
    <definedName name="Monedas" localSheetId="2">[1]Listas!$A$5:$A$13</definedName>
    <definedName name="Monedas">[1]Listas!$A$5:$A$13</definedName>
    <definedName name="neyla" localSheetId="1">#REF!</definedName>
    <definedName name="neyla" localSheetId="3">#REF!</definedName>
    <definedName name="neyla">#REF!</definedName>
    <definedName name="ññ" localSheetId="1">#REF!</definedName>
    <definedName name="ññ" localSheetId="3">#REF!</definedName>
    <definedName name="ññ">#REF!</definedName>
    <definedName name="PASIVO" localSheetId="1">#REF!</definedName>
    <definedName name="PASIVO" localSheetId="3">#REF!</definedName>
    <definedName name="PASIVO">#REF!</definedName>
    <definedName name="PASIVOT" localSheetId="1">#REF!</definedName>
    <definedName name="PASIVOT" localSheetId="3">#REF!</definedName>
    <definedName name="PASIVOT">#REF!</definedName>
    <definedName name="PATRIMONIO" localSheetId="1">#REF!</definedName>
    <definedName name="PATRIMONIO" localSheetId="3">#REF!</definedName>
    <definedName name="PATRIMONIO">#REF!</definedName>
    <definedName name="PATRIMONIOT" localSheetId="1">#REF!</definedName>
    <definedName name="PATRIMONIOT" localSheetId="3">#REF!</definedName>
    <definedName name="PATRIMONIOT">#REF!</definedName>
    <definedName name="PMAG1" localSheetId="1">#REF!</definedName>
    <definedName name="PMAG1" localSheetId="3">#REF!</definedName>
    <definedName name="PMAG1">#REF!</definedName>
    <definedName name="PMAG2" localSheetId="1">#REF!</definedName>
    <definedName name="PMAG2" localSheetId="3">#REF!</definedName>
    <definedName name="PMAG2">#REF!</definedName>
    <definedName name="PMAG3" localSheetId="1">#REF!</definedName>
    <definedName name="PMAG3" localSheetId="3">#REF!</definedName>
    <definedName name="PMAG3">#REF!</definedName>
    <definedName name="PMAG4" localSheetId="1">#REF!</definedName>
    <definedName name="PMAG4" localSheetId="3">#REF!</definedName>
    <definedName name="PMAG4">#REF!</definedName>
    <definedName name="PMAG5" localSheetId="1">#REF!</definedName>
    <definedName name="PMAG5" localSheetId="3">#REF!</definedName>
    <definedName name="PMAG5">#REF!</definedName>
    <definedName name="PRECIONAL" localSheetId="1">#REF!</definedName>
    <definedName name="PRECIONAL" localSheetId="3">#REF!</definedName>
    <definedName name="PRECIONAL">#REF!</definedName>
    <definedName name="SENSI" localSheetId="1">[2]Consolidado!#REF!</definedName>
    <definedName name="SENSI" localSheetId="3">[2]Consolidado!#REF!</definedName>
    <definedName name="SENSI">[2]Consolidado!#REF!</definedName>
    <definedName name="SUPUESTOS" localSheetId="1">#REF!</definedName>
    <definedName name="SUPUESTOS" localSheetId="3">#REF!</definedName>
    <definedName name="SUPUESTOS">#REF!</definedName>
    <definedName name="TASA1" localSheetId="1">#REF!</definedName>
    <definedName name="TASA1" localSheetId="3">#REF!</definedName>
    <definedName name="TASA1">#REF!</definedName>
    <definedName name="TASA2" localSheetId="1">#REF!</definedName>
    <definedName name="TASA2" localSheetId="3">#REF!</definedName>
    <definedName name="TASA2">#REF!</definedName>
    <definedName name="TASA3" localSheetId="1">#REF!</definedName>
    <definedName name="TASA3" localSheetId="3">#REF!</definedName>
    <definedName name="TASA3">#REF!</definedName>
    <definedName name="tasa4" localSheetId="1">[2]Consolidado!#REF!</definedName>
    <definedName name="tasa4" localSheetId="3">[2]Consolidado!#REF!</definedName>
    <definedName name="tasa4">[2]Consolidado!#REF!</definedName>
    <definedName name="TASA5" localSheetId="1">[2]Consolidado!#REF!</definedName>
    <definedName name="TASA5" localSheetId="3">[2]Consolidado!#REF!</definedName>
    <definedName name="TASA5">[2]Consolidado!#REF!</definedName>
    <definedName name="_xlnm.Print_Titles" localSheetId="3">'JULIO 2021'!$1:$6</definedName>
    <definedName name="_xlnm.Print_Titles" localSheetId="2">'JULIO 2022'!$1:$6</definedName>
    <definedName name="TRM" localSheetId="1">#REF!</definedName>
    <definedName name="TRM" localSheetId="3">#REF!</definedName>
    <definedName name="TRM" localSheetId="2">#REF!</definedName>
    <definedName name="TRM">#REF!</definedName>
    <definedName name="TRMP" localSheetId="1">#REF!</definedName>
    <definedName name="TRMP" localSheetId="3">#REF!</definedName>
    <definedName name="TRMP" localSheetId="2">#REF!</definedName>
    <definedName name="TRMP">#REF!</definedName>
    <definedName name="U">[3]BALANCE!$B$70</definedName>
    <definedName name="validacion" localSheetId="1">[1]Listas!$E$5:$E$6</definedName>
    <definedName name="validacion" localSheetId="3">[1]Listas!$E$5:$E$6</definedName>
    <definedName name="validacion" localSheetId="2">[1]Listas!$E$5:$E$6</definedName>
    <definedName name="validacion">[1]Listas!$E$5:$E$6</definedName>
    <definedName name="VALOR" localSheetId="1">#REF!</definedName>
    <definedName name="VALOR" localSheetId="3">#REF!</definedName>
    <definedName name="VALOR">#REF!</definedName>
    <definedName name="VENTASN" localSheetId="1">#REF!</definedName>
    <definedName name="VENTASN" localSheetId="3">#REF!</definedName>
    <definedName name="VENTASN">#REF!</definedName>
    <definedName name="VTANALV" localSheetId="1">#REF!</definedName>
    <definedName name="VTANALV" localSheetId="3">#REF!</definedName>
    <definedName name="VTANALV">#REF!</definedName>
    <definedName name="VTNALPES" localSheetId="1">#REF!</definedName>
    <definedName name="VTNALPES" localSheetId="3">#REF!</definedName>
    <definedName name="VTNAL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6" l="1"/>
  <c r="I7" i="6"/>
  <c r="K7" i="6" s="1"/>
  <c r="E41" i="3"/>
  <c r="J60" i="1"/>
  <c r="J59" i="1"/>
  <c r="J57" i="1"/>
  <c r="J55" i="1"/>
  <c r="J54" i="1"/>
  <c r="F54" i="1" l="1"/>
  <c r="F57" i="1"/>
  <c r="F56" i="1"/>
  <c r="F59" i="1"/>
  <c r="F60" i="1"/>
  <c r="L54" i="1"/>
  <c r="L55" i="1"/>
  <c r="L57" i="1"/>
  <c r="L59" i="1"/>
  <c r="L60" i="1"/>
  <c r="E30" i="3"/>
  <c r="E31" i="3"/>
  <c r="E32" i="3"/>
  <c r="I313" i="5"/>
  <c r="H41" i="3" l="1"/>
  <c r="H32" i="3"/>
  <c r="J7" i="5" l="1"/>
  <c r="H43" i="3" l="1"/>
  <c r="H30" i="3"/>
  <c r="I7" i="5"/>
  <c r="K7" i="5" s="1"/>
  <c r="J21" i="1"/>
  <c r="J18" i="1"/>
  <c r="D35" i="1"/>
  <c r="D34" i="1"/>
  <c r="H22" i="3"/>
  <c r="E22" i="3"/>
  <c r="H42" i="3"/>
  <c r="H38" i="3"/>
  <c r="H37" i="3"/>
  <c r="H36" i="3"/>
  <c r="H31" i="3"/>
  <c r="H29" i="3"/>
  <c r="H28" i="3"/>
  <c r="H27" i="3"/>
  <c r="H26" i="3"/>
  <c r="H21" i="3"/>
  <c r="H20" i="3"/>
  <c r="H16" i="3"/>
  <c r="E43" i="3"/>
  <c r="E42" i="3"/>
  <c r="E38" i="3"/>
  <c r="E37" i="3"/>
  <c r="E36" i="3"/>
  <c r="E29" i="3"/>
  <c r="E28" i="3"/>
  <c r="E27" i="3"/>
  <c r="E26" i="3"/>
  <c r="E21" i="3"/>
  <c r="E20" i="3"/>
  <c r="E17" i="3"/>
  <c r="E16" i="3"/>
  <c r="F46" i="1"/>
  <c r="F45" i="1"/>
  <c r="F44" i="1"/>
  <c r="F43" i="1"/>
  <c r="F42" i="1"/>
  <c r="F41" i="1"/>
  <c r="F39" i="1"/>
  <c r="F38" i="1"/>
  <c r="F36" i="1"/>
  <c r="F35" i="1"/>
  <c r="L23" i="1"/>
  <c r="L21" i="1"/>
  <c r="L20" i="1"/>
  <c r="L19" i="1"/>
  <c r="L18" i="1"/>
  <c r="L17" i="1"/>
  <c r="L31" i="1"/>
  <c r="L32" i="1"/>
  <c r="L34" i="1"/>
  <c r="L42" i="1"/>
  <c r="L41" i="1"/>
  <c r="J42" i="1"/>
  <c r="J41" i="1"/>
  <c r="J34" i="1"/>
  <c r="J32" i="1"/>
  <c r="J31" i="1"/>
  <c r="J25" i="1"/>
  <c r="J23" i="1"/>
  <c r="J20" i="1"/>
  <c r="J19" i="1"/>
  <c r="J17" i="1"/>
  <c r="D60" i="1"/>
  <c r="D59" i="1"/>
  <c r="D57" i="1"/>
  <c r="D56" i="1"/>
  <c r="D54" i="1"/>
  <c r="D46" i="1"/>
  <c r="D45" i="1"/>
  <c r="D44" i="1"/>
  <c r="D43" i="1"/>
  <c r="D42" i="1"/>
  <c r="D41" i="1"/>
  <c r="D40" i="1"/>
  <c r="D39" i="1"/>
  <c r="D38" i="1"/>
  <c r="D36" i="1"/>
  <c r="D30" i="1"/>
  <c r="D29" i="1"/>
  <c r="D28" i="1"/>
  <c r="D27" i="1"/>
  <c r="D26" i="1"/>
  <c r="D24" i="1"/>
  <c r="D22" i="1"/>
  <c r="D20" i="1"/>
  <c r="D18" i="1"/>
  <c r="D17" i="1"/>
  <c r="F34" i="1"/>
  <c r="F30" i="1"/>
  <c r="F29" i="1"/>
  <c r="F28" i="1"/>
  <c r="F27" i="1"/>
  <c r="F26" i="1"/>
  <c r="F22" i="1"/>
  <c r="F21" i="1"/>
  <c r="F20" i="1"/>
  <c r="F18" i="1"/>
  <c r="F17" i="1"/>
  <c r="D21" i="1" l="1"/>
  <c r="J44" i="1" l="1"/>
  <c r="L33" i="1"/>
  <c r="L24" i="1"/>
  <c r="F23" i="1"/>
  <c r="J33" i="1"/>
  <c r="J24" i="1"/>
  <c r="L30" i="1" l="1"/>
  <c r="L29" i="1" s="1"/>
  <c r="J30" i="1"/>
  <c r="J29" i="1" s="1"/>
  <c r="F16" i="1" l="1"/>
  <c r="F19" i="1"/>
  <c r="F25" i="1"/>
  <c r="D23" i="1"/>
  <c r="F53" i="1"/>
  <c r="D53" i="1"/>
  <c r="F33" i="1"/>
  <c r="D55" i="1" l="1"/>
  <c r="F15" i="1"/>
  <c r="D16" i="1"/>
  <c r="D25" i="1"/>
  <c r="D19" i="1"/>
  <c r="D37" i="1"/>
  <c r="D58" i="1"/>
  <c r="D33" i="1"/>
  <c r="D52" i="1" l="1"/>
  <c r="H40" i="3"/>
  <c r="H34" i="3"/>
  <c r="H25" i="3"/>
  <c r="H19" i="3"/>
  <c r="H15" i="3"/>
  <c r="E40" i="3"/>
  <c r="E34" i="3"/>
  <c r="E19" i="3"/>
  <c r="E25" i="3"/>
  <c r="E15" i="3"/>
  <c r="H24" i="3" l="1"/>
  <c r="H13" i="3"/>
  <c r="E24" i="3"/>
  <c r="E13" i="3"/>
  <c r="F55" i="1"/>
  <c r="L58" i="1"/>
  <c r="L56" i="1"/>
  <c r="L53" i="1"/>
  <c r="J22" i="1"/>
  <c r="L22" i="1"/>
  <c r="L16" i="1"/>
  <c r="F58" i="1"/>
  <c r="F37" i="1"/>
  <c r="L52" i="1" l="1"/>
  <c r="F52" i="1"/>
  <c r="H45" i="3"/>
  <c r="E45" i="3"/>
  <c r="J43" i="1" s="1"/>
  <c r="L15" i="1"/>
  <c r="F32" i="1"/>
  <c r="D32" i="1"/>
  <c r="J56" i="1"/>
  <c r="J53" i="1"/>
  <c r="J16" i="1"/>
  <c r="J15" i="1" s="1"/>
  <c r="L11" i="1"/>
  <c r="J11" i="1"/>
  <c r="L43" i="1" l="1"/>
  <c r="L40" i="1" s="1"/>
  <c r="J40" i="1"/>
  <c r="L36" i="1"/>
  <c r="D15" i="1"/>
  <c r="F49" i="1"/>
  <c r="J58" i="1"/>
  <c r="J52" i="1" s="1"/>
  <c r="J36" i="1"/>
  <c r="L46" i="1" l="1"/>
  <c r="L49" i="1" s="1"/>
  <c r="O49" i="1" s="1"/>
  <c r="L39" i="1"/>
  <c r="D49" i="1"/>
  <c r="J46" i="1"/>
  <c r="J49" i="1" s="1"/>
  <c r="J39" i="1"/>
  <c r="N49" i="1" l="1"/>
  <c r="K49" i="1"/>
</calcChain>
</file>

<file path=xl/sharedStrings.xml><?xml version="1.0" encoding="utf-8"?>
<sst xmlns="http://schemas.openxmlformats.org/spreadsheetml/2006/main" count="2007" uniqueCount="834">
  <si>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</si>
  <si>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</si>
  <si>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</si>
  <si>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</si>
  <si>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</si>
  <si>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</si>
  <si>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</si>
  <si>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</si>
  <si>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</si>
  <si>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*Cifras en pesos colombianos con dos decimales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</si>
  <si>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</si>
  <si>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</si>
  <si>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</si>
  <si>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</si>
  <si>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</si>
  <si>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</si>
  <si>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</si>
  <si>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</si>
  <si>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</si>
  <si>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</si>
  <si>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</si>
  <si>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</si>
  <si>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</si>
  <si>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</si>
  <si>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</si>
  <si>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</si>
  <si>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</si>
  <si>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</si>
  <si>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</si>
  <si>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</si>
  <si>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</si>
  <si>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</si>
  <si>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</si>
  <si>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</si>
  <si>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</si>
  <si>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</si>
  <si>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</si>
  <si>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</si>
  <si>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</si>
  <si>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</si>
  <si>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</si>
  <si>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</si>
  <si>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</si>
  <si>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</si>
  <si>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</si>
  <si>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</si>
  <si>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</si>
  <si>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1.5.14</t>
  </si>
  <si>
    <t>MATERIALES Y SUMINISTROS</t>
  </si>
  <si>
    <t>2.9</t>
  </si>
  <si>
    <t>OTROS PASIVOS</t>
  </si>
  <si>
    <t>1.9</t>
  </si>
  <si>
    <t>OTROS ACTIVOS</t>
  </si>
  <si>
    <t>2.9.10</t>
  </si>
  <si>
    <t>INGRESOS RECIBIDOS POR ANTICIPADO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</si>
  <si>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</si>
  <si>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</si>
  <si>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</si>
  <si>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</si>
  <si>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</si>
  <si>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</si>
  <si>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</si>
  <si>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</si>
  <si>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</si>
  <si>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PASIVO NO CORRIENTE</t>
  </si>
  <si>
    <t>1.9.75</t>
  </si>
  <si>
    <t>AMORTIZACIÓN ACUMULADA DE ACTIVOS INTANGIBLES (CR)</t>
  </si>
  <si>
    <t>ACTIVOS NO CORRIENTES</t>
  </si>
  <si>
    <t>13.11</t>
  </si>
  <si>
    <t>PROVISIONES</t>
  </si>
  <si>
    <t>2.7.01</t>
  </si>
  <si>
    <t>LITIGIOS Y DEMANDAS</t>
  </si>
  <si>
    <t>TOTAL PASIVO</t>
  </si>
  <si>
    <t>1.6</t>
  </si>
  <si>
    <t>PROPIEDADES, PLANTA Y EQUIPO</t>
  </si>
  <si>
    <t>1.6.15</t>
  </si>
  <si>
    <t>CONSTRUCCIONES EN CURSO</t>
  </si>
  <si>
    <t>1.6.35</t>
  </si>
  <si>
    <t>BIENES MUEBLES EN BODEGA</t>
  </si>
  <si>
    <t>PATRIMONIO</t>
  </si>
  <si>
    <t>1.6.37</t>
  </si>
  <si>
    <t>PROPIEDADES, PLANTA Y EQUIPO NO EXPLOTADOS</t>
  </si>
  <si>
    <t>3.1</t>
  </si>
  <si>
    <t>PATRIMONIO DE LAS ENTIDADES DE GOBIERNO</t>
  </si>
  <si>
    <t>1.6.40</t>
  </si>
  <si>
    <t>EDIFICACIONES</t>
  </si>
  <si>
    <t>3.1.05</t>
  </si>
  <si>
    <t>CAPITAL FISCAL</t>
  </si>
  <si>
    <t>1.6.65</t>
  </si>
  <si>
    <t>MUEBLES, ENSERES Y EQUIPO DE OFICINA</t>
  </si>
  <si>
    <t>3.1.09</t>
  </si>
  <si>
    <t>RESULTADO DE EJERCICIOS ANTERIORES</t>
  </si>
  <si>
    <t>1.6.70</t>
  </si>
  <si>
    <t>EQUIPOS DE COMUNICACIÓN Y COMPUTACIÓN</t>
  </si>
  <si>
    <t>RESULTADO DEL EJERCICIO</t>
  </si>
  <si>
    <t>1.6.75</t>
  </si>
  <si>
    <t>EQUIPOS DE TRANSPORTE, TRACCIÓN Y ELEVACIÓN</t>
  </si>
  <si>
    <t>3.1.10</t>
  </si>
  <si>
    <t>IMPACTOS POR LA TRANSICIÓN AL NUEVO MARCO DE REGULACIÓN</t>
  </si>
  <si>
    <t>1.6.85</t>
  </si>
  <si>
    <t>DEPRECIACIÓN ACUMULADA DE PROPIEDADES, PLANTA Y EQUIPO (CR)</t>
  </si>
  <si>
    <t>1.6.95</t>
  </si>
  <si>
    <t>DETERIORO ACUMULADO DE PROPIEDADES, PLANTA Y EQUIPO (CR)</t>
  </si>
  <si>
    <t>TOTAL PATRIMONIO</t>
  </si>
  <si>
    <t>TOTAL ACTIVO</t>
  </si>
  <si>
    <t>TOTAL PASIVO Y PATRIMONIO</t>
  </si>
  <si>
    <t>8</t>
  </si>
  <si>
    <t>CUENTAS DE ORDEN DEUDORAS</t>
  </si>
  <si>
    <t>9</t>
  </si>
  <si>
    <t>CUENTAS DE ORDEN ACREEDORAS</t>
  </si>
  <si>
    <t>8.1</t>
  </si>
  <si>
    <t>ACTIVOS CONTINGENTES</t>
  </si>
  <si>
    <t>9.1</t>
  </si>
  <si>
    <t>PASIVOS CONTINGENTES</t>
  </si>
  <si>
    <t>8.1.90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</si>
  <si>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</si>
  <si>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</si>
  <si>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</si>
  <si>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</si>
  <si>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</si>
  <si>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</si>
  <si>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</si>
  <si>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8.3.15</t>
  </si>
  <si>
    <t>BIENES Y DERECHOS RETIRADOS</t>
  </si>
  <si>
    <t>9.3</t>
  </si>
  <si>
    <t>ACREEDORAS DE CONTROL</t>
  </si>
  <si>
    <t>8.3.90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</si>
  <si>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</si>
  <si>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</si>
  <si>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</si>
  <si>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</si>
  <si>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</si>
  <si>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</si>
  <si>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</si>
  <si>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8.9.05</t>
  </si>
  <si>
    <t>ACTIVOS CONTINGENTES POR EL CONTRARIO (CR)</t>
  </si>
  <si>
    <t>9.9.05</t>
  </si>
  <si>
    <t>PASIVOS CONTINGENTES POR CONTRA (DB)</t>
  </si>
  <si>
    <t>8.9.15</t>
  </si>
  <si>
    <t>DEUDORAS DE CONTROL POR CONTRA (CR)</t>
  </si>
  <si>
    <t>9.9.15</t>
  </si>
  <si>
    <t>ACREEDORAS DE CONTROL POR CONTRA (DB)</t>
  </si>
  <si>
    <t>DIRECTOR EJECUTIVO</t>
  </si>
  <si>
    <t xml:space="preserve">FIRMA CONTADOR </t>
  </si>
  <si>
    <t>NOMBRE: LEONARDO ENRIQUE NAVARRO JIMÉNEZ</t>
  </si>
  <si>
    <t>NOMBRE: NATHALY ANDREA PINZON RODRIGUEZ</t>
  </si>
  <si>
    <t>T.P. No. 197568-T</t>
  </si>
  <si>
    <t>"Ver certificacion adjunta"</t>
  </si>
  <si>
    <t>Revisó: María Andrea Agudelo Torres. Subdirectora Administrativa y Financiera - CRA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</si>
  <si>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</si>
  <si>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</si>
  <si>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</si>
  <si>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</si>
  <si>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</si>
  <si>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</si>
  <si>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</si>
  <si>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</si>
  <si>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</si>
  <si>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</si>
  <si>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</si>
  <si>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</si>
  <si>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</si>
  <si>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</si>
  <si>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</si>
  <si>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</si>
  <si>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</si>
  <si>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</si>
  <si>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</si>
  <si>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</si>
  <si>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</si>
  <si>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4.8.30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</si>
  <si>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</si>
  <si>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</si>
  <si>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</si>
  <si>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</si>
  <si>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</si>
  <si>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</si>
  <si>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</si>
  <si>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</si>
  <si>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</si>
  <si>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</si>
  <si>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</si>
  <si>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</si>
  <si>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</si>
  <si>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</si>
  <si>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</si>
  <si>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</si>
  <si>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</si>
  <si>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</si>
  <si>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</si>
  <si>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</si>
  <si>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</si>
  <si>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 xml:space="preserve"> </t>
  </si>
  <si>
    <t>DETERIORO DE CUENTAS POR COBRAR</t>
  </si>
  <si>
    <t>5.3.60</t>
  </si>
  <si>
    <t>DEPRECIACIÓN DE PROPIEDADES, PLANTA Y EQUIPO</t>
  </si>
  <si>
    <t>5.3.66</t>
  </si>
  <si>
    <t>AMORTIZACIÓN DE ACTIVOS INTANGIBLES</t>
  </si>
  <si>
    <t>5.3.68</t>
  </si>
  <si>
    <t>PROVISIÓN LITIGIOS Y DEMANDAS</t>
  </si>
  <si>
    <t>5.8</t>
  </si>
  <si>
    <t>5.8.04</t>
  </si>
  <si>
    <t>OTROS GASTOS</t>
  </si>
  <si>
    <t>5.8.90</t>
  </si>
  <si>
    <t>GASTOS DIVERSOS</t>
  </si>
  <si>
    <t>5.8.93</t>
  </si>
  <si>
    <t>DEVOLUCION Y DESCUENTOS INGRESOS FISCALES</t>
  </si>
  <si>
    <t>UTILIDAD O PERDIDA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</si>
  <si>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</si>
  <si>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</si>
  <si>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</si>
  <si>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</si>
  <si>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</si>
  <si>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</si>
  <si>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</si>
  <si>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</si>
  <si>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</si>
  <si>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</si>
  <si>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</si>
  <si>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</si>
  <si>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</si>
  <si>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</si>
  <si>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1</t>
  </si>
  <si>
    <t>ACTIVOS</t>
  </si>
  <si>
    <t>1.1.05.02</t>
  </si>
  <si>
    <t>Caja menor</t>
  </si>
  <si>
    <t>1.1.05.02.002</t>
  </si>
  <si>
    <t>Cuenta corriente</t>
  </si>
  <si>
    <t>1.1.10.05</t>
  </si>
  <si>
    <t>1.1.10.05.001</t>
  </si>
  <si>
    <t>CUENTAS POR COBRAR</t>
  </si>
  <si>
    <t>1.3.11.27</t>
  </si>
  <si>
    <t>Contribuciones</t>
  </si>
  <si>
    <t>1.3.11.27.001</t>
  </si>
  <si>
    <t>1.3.84.13</t>
  </si>
  <si>
    <t>Devolución iva para entidades de educación superior</t>
  </si>
  <si>
    <t>1.3.84.13.001</t>
  </si>
  <si>
    <t>1.3.84.26</t>
  </si>
  <si>
    <t>Pago por cuenta de terceros</t>
  </si>
  <si>
    <t>1.3.84.26.001</t>
  </si>
  <si>
    <t>1.3.84.90</t>
  </si>
  <si>
    <t>Otras cuentas por cobrar</t>
  </si>
  <si>
    <t>1.3.84.90.001</t>
  </si>
  <si>
    <t>1.3.86.14</t>
  </si>
  <si>
    <t>Contribuciones, tasas e ingresos no tributarios</t>
  </si>
  <si>
    <t>1.3.86.14.001</t>
  </si>
  <si>
    <t>1.5</t>
  </si>
  <si>
    <t>1.5.14.17</t>
  </si>
  <si>
    <t>Elementos y accesorios de aseo</t>
  </si>
  <si>
    <t>1.5.14.17.001</t>
  </si>
  <si>
    <t>1.5.14.23</t>
  </si>
  <si>
    <t>Combustibles y lubricantes</t>
  </si>
  <si>
    <t>1.5.14.23.001</t>
  </si>
  <si>
    <t>1.5.14.90</t>
  </si>
  <si>
    <t>Otros materiales y suministros</t>
  </si>
  <si>
    <t>1.5.14.90.001</t>
  </si>
  <si>
    <t>1.6.15.01</t>
  </si>
  <si>
    <t>Edificaciones</t>
  </si>
  <si>
    <t>1.6.15.01.001</t>
  </si>
  <si>
    <t>1.6.35.03</t>
  </si>
  <si>
    <t>Muebles, enseres y equipo de oficina</t>
  </si>
  <si>
    <t>1.6.35.03.001</t>
  </si>
  <si>
    <t>Muebles y enseres</t>
  </si>
  <si>
    <t>1.6.35.03.002</t>
  </si>
  <si>
    <t>Equipo y máquina de oficina</t>
  </si>
  <si>
    <t>1.6.35.04</t>
  </si>
  <si>
    <t>Equipos de comunicación y computación</t>
  </si>
  <si>
    <t>1.6.35.04.001</t>
  </si>
  <si>
    <t>Equipo de comunicación</t>
  </si>
  <si>
    <t>1.6.35.04.002</t>
  </si>
  <si>
    <t>Equipo de computación</t>
  </si>
  <si>
    <t>1.6.35.90</t>
  </si>
  <si>
    <t>Otros bienes muebles en bodega</t>
  </si>
  <si>
    <t>1.6.35.90.001</t>
  </si>
  <si>
    <t>1.6.37.09</t>
  </si>
  <si>
    <t>1.6.37.09.001</t>
  </si>
  <si>
    <t>1.6.37.10</t>
  </si>
  <si>
    <t>1.6.37.10.001</t>
  </si>
  <si>
    <t>1.6.37.10.002</t>
  </si>
  <si>
    <t>1.6.40.02</t>
  </si>
  <si>
    <t>Oficinas</t>
  </si>
  <si>
    <t>1.6.40.02.001</t>
  </si>
  <si>
    <t>1.6.40.17</t>
  </si>
  <si>
    <t>Parqueaderos y garajes</t>
  </si>
  <si>
    <t>1.6.40.17.001</t>
  </si>
  <si>
    <t>1.6.40.18</t>
  </si>
  <si>
    <t>Bodegas</t>
  </si>
  <si>
    <t>1.6.40.18.001</t>
  </si>
  <si>
    <t>1.6.65.01</t>
  </si>
  <si>
    <t>1.6.65.01.001</t>
  </si>
  <si>
    <t>1.6.65.02</t>
  </si>
  <si>
    <t>1.6.65.02.001</t>
  </si>
  <si>
    <t>1.6.70.01</t>
  </si>
  <si>
    <t>1.6.70.01.001</t>
  </si>
  <si>
    <t>1.6.70.02</t>
  </si>
  <si>
    <t>1.6.70.02.001</t>
  </si>
  <si>
    <t>1.6.75.02</t>
  </si>
  <si>
    <t>Terrestre</t>
  </si>
  <si>
    <t>1.6.75.02.001</t>
  </si>
  <si>
    <t>1.6.85.01</t>
  </si>
  <si>
    <t>1.6.85.01.001</t>
  </si>
  <si>
    <t>Edificios y casas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</si>
  <si>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</si>
  <si>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</si>
  <si>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</si>
  <si>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</si>
  <si>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</si>
  <si>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</si>
  <si>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</si>
  <si>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</si>
  <si>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</si>
  <si>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</si>
  <si>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Equipos de transporte, tracción y elevación</t>
  </si>
  <si>
    <t>1.6.85.08.002</t>
  </si>
  <si>
    <t>1.6.85.15</t>
  </si>
  <si>
    <t>Propiedades, planta y equipo no explotados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</si>
  <si>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</si>
  <si>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</si>
  <si>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</si>
  <si>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</si>
  <si>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</si>
  <si>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</si>
  <si>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1.6.95.05</t>
  </si>
  <si>
    <t>1.6.95.05.002</t>
  </si>
  <si>
    <t>1.6.95.05.015</t>
  </si>
  <si>
    <t>1.6.95.05.016</t>
  </si>
  <si>
    <t>1.9.05.01</t>
  </si>
  <si>
    <t>Seguros</t>
  </si>
  <si>
    <t>1.9.05.01.001</t>
  </si>
  <si>
    <t>1.9.05.05</t>
  </si>
  <si>
    <t>Impresos, publicaciones, suscripciones y afiliaciones</t>
  </si>
  <si>
    <t>1.9.05.05.001</t>
  </si>
  <si>
    <t>1.9.05.14</t>
  </si>
  <si>
    <t>Bienes y servicios</t>
  </si>
  <si>
    <t>1.9.05.14.001</t>
  </si>
  <si>
    <t>1.9.06.03</t>
  </si>
  <si>
    <t>Avances para viáticos y gastos de viaje</t>
  </si>
  <si>
    <t>1.9.06.03.001</t>
  </si>
  <si>
    <t>1.9.06.04</t>
  </si>
  <si>
    <t>Anticipo para adquisición de bienes y servicios</t>
  </si>
  <si>
    <t>1.9.06.04.001</t>
  </si>
  <si>
    <t>Adquisición de bienes y servicios</t>
  </si>
  <si>
    <t>1.9.08.01</t>
  </si>
  <si>
    <t>En administración</t>
  </si>
  <si>
    <t>1.9.08.01.001</t>
  </si>
  <si>
    <t>1.9.08.01.002</t>
  </si>
  <si>
    <t>En administración dtn - scun</t>
  </si>
  <si>
    <t>1.9.26</t>
  </si>
  <si>
    <t>DERECHOS EN FIDEICOMISO</t>
  </si>
  <si>
    <t>1.9.26.03</t>
  </si>
  <si>
    <t>Fiducia mercantil - patrimonio autónomo</t>
  </si>
  <si>
    <t>1.9.26.03.001</t>
  </si>
  <si>
    <t>1.9.70.07</t>
  </si>
  <si>
    <t>Licencias</t>
  </si>
  <si>
    <t>1.9.70.07.001</t>
  </si>
  <si>
    <t>1.9.70.08</t>
  </si>
  <si>
    <t>Softwares</t>
  </si>
  <si>
    <t>1.9.70.08.001</t>
  </si>
  <si>
    <t>1.9.75.07</t>
  </si>
  <si>
    <t>1.9.75.07.001</t>
  </si>
  <si>
    <t>1.9.75.08</t>
  </si>
  <si>
    <t>1.9.75.08.001</t>
  </si>
  <si>
    <t>2</t>
  </si>
  <si>
    <t>2.4.01.01</t>
  </si>
  <si>
    <t>2.4.01.01.001</t>
  </si>
  <si>
    <t>2.4.01.02</t>
  </si>
  <si>
    <t>Proyectos de inversion</t>
  </si>
  <si>
    <t>2.4.01.02.001</t>
  </si>
  <si>
    <t>Proyectos de inversión</t>
  </si>
  <si>
    <t>2.4.07.06</t>
  </si>
  <si>
    <t>Cobro cartera de terceros</t>
  </si>
  <si>
    <t>2.4.07.06.002</t>
  </si>
  <si>
    <t>Contribución contrato de obra pública</t>
  </si>
  <si>
    <t>2.4.07.20</t>
  </si>
  <si>
    <t>Recaudos por clasificar</t>
  </si>
  <si>
    <t>2.4.07.20.001</t>
  </si>
  <si>
    <t>2.4.07.22</t>
  </si>
  <si>
    <t>Estampillas</t>
  </si>
  <si>
    <t>2.4.07.22.002</t>
  </si>
  <si>
    <t>Retencion estampilla pro unal y otras universidades estatales</t>
  </si>
  <si>
    <t>2.4.07.90</t>
  </si>
  <si>
    <t>Otros recursos a favor de terceros</t>
  </si>
  <si>
    <t>2.4.07.90.001</t>
  </si>
  <si>
    <t>2.4.24.01</t>
  </si>
  <si>
    <t>Aportes a fondos pensionales</t>
  </si>
  <si>
    <t>2.4.24.01.001</t>
  </si>
  <si>
    <t>2.4.24.02</t>
  </si>
  <si>
    <t>Aportes a seguridad social en salud</t>
  </si>
  <si>
    <t>2.4.24.02.001</t>
  </si>
  <si>
    <t>2.4.24.06</t>
  </si>
  <si>
    <t>Fondos de empleados</t>
  </si>
  <si>
    <t>2.4.24.06.001</t>
  </si>
  <si>
    <t>2.4.24.07</t>
  </si>
  <si>
    <t>Libranzas</t>
  </si>
  <si>
    <t>2.4.24.07.001</t>
  </si>
  <si>
    <t>2.4.24.08</t>
  </si>
  <si>
    <t>Contratos de medicina prepagada</t>
  </si>
  <si>
    <t>2.4.24.08.001</t>
  </si>
  <si>
    <t>2.4.24.11</t>
  </si>
  <si>
    <t>Embargos judiciales</t>
  </si>
  <si>
    <t>2.4.24.11.001</t>
  </si>
  <si>
    <t>2.4.24.13</t>
  </si>
  <si>
    <t>Cuentas de ahorro para el fomento de la construcción (afc)</t>
  </si>
  <si>
    <t>2.4.24.13.001</t>
  </si>
  <si>
    <t>2.4.24.90</t>
  </si>
  <si>
    <t>Otros descuentos de nómina</t>
  </si>
  <si>
    <t>2.4.24.90.001</t>
  </si>
  <si>
    <t>2.4.36.03</t>
  </si>
  <si>
    <t>Honorarios</t>
  </si>
  <si>
    <t>2.4.36.03.001</t>
  </si>
  <si>
    <t>Retenido</t>
  </si>
  <si>
    <t>2.4.36.03.002</t>
  </si>
  <si>
    <t>Pagado (db)</t>
  </si>
  <si>
    <t>2.4.36.05</t>
  </si>
  <si>
    <t>Servicios</t>
  </si>
  <si>
    <t>2.4.36.05.001</t>
  </si>
  <si>
    <t>2.4.36.05.002</t>
  </si>
  <si>
    <t>2.4.36.08</t>
  </si>
  <si>
    <t>Compras</t>
  </si>
  <si>
    <t>2.4.36.08.001</t>
  </si>
  <si>
    <t>2.4.36.08.002</t>
  </si>
  <si>
    <t>2.4.36.15</t>
  </si>
  <si>
    <t>Rentas de trabajo</t>
  </si>
  <si>
    <t>2.4.36.15.001</t>
  </si>
  <si>
    <t>2.4.36.15.002</t>
  </si>
  <si>
    <t>2.4.36.25</t>
  </si>
  <si>
    <t>Impuesto a las ventas retenido.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</si>
  <si>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</si>
  <si>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</si>
  <si>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</si>
  <si>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</si>
  <si>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</si>
  <si>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</si>
  <si>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</si>
  <si>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</si>
  <si>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</t>
  </si>
  <si>
    <t>Contratos de construcción</t>
  </si>
  <si>
    <t>2.4.36.26.001</t>
  </si>
  <si>
    <t>2.4.36.26.002</t>
  </si>
  <si>
    <t>2.4.36.27</t>
  </si>
  <si>
    <t>Retención de impuesto de industria y comercio por compras</t>
  </si>
  <si>
    <t>2.4.36.27.001</t>
  </si>
  <si>
    <t>2.4.36.27.002</t>
  </si>
  <si>
    <t>2.4.36.28</t>
  </si>
  <si>
    <t>Retención de impuesto de industria y comercio por ventas</t>
  </si>
  <si>
    <t>2.4.36.28.001</t>
  </si>
  <si>
    <t>2.4.36.28.002</t>
  </si>
  <si>
    <t>2.4.36.30</t>
  </si>
  <si>
    <t>Impuesto solidario por el covid 19</t>
  </si>
  <si>
    <t>2.4.36.30.001</t>
  </si>
  <si>
    <t>2.4.36.30.002</t>
  </si>
  <si>
    <t>2.4.36.31</t>
  </si>
  <si>
    <t>Aporte solidario voluntario por el covid 19</t>
  </si>
  <si>
    <t>2.4.36.31.001</t>
  </si>
  <si>
    <t>2.4.36.31.002</t>
  </si>
  <si>
    <t>2.4.40</t>
  </si>
  <si>
    <t>2.4.40.03</t>
  </si>
  <si>
    <t>Impuesto predial unificado</t>
  </si>
  <si>
    <t>2.4.40.03.001</t>
  </si>
  <si>
    <t>2.4.40.14</t>
  </si>
  <si>
    <t>Cuota de fiscalización y auditaje</t>
  </si>
  <si>
    <t>2.4.40.14.001</t>
  </si>
  <si>
    <t>2.4.40.16</t>
  </si>
  <si>
    <t>Impuesto sobre vehículos automotores</t>
  </si>
  <si>
    <t>2.4.40.16.001</t>
  </si>
  <si>
    <t>2.4.40.23</t>
  </si>
  <si>
    <t>2.4.40.23.001</t>
  </si>
  <si>
    <t>2.4.40.75</t>
  </si>
  <si>
    <t>Otros impuestos nacionales</t>
  </si>
  <si>
    <t>2.4.40.75.001</t>
  </si>
  <si>
    <t>2.4.90.26</t>
  </si>
  <si>
    <t>Suscripciones</t>
  </si>
  <si>
    <t>2.4.90.26.001</t>
  </si>
  <si>
    <t>2.4.90.27</t>
  </si>
  <si>
    <t>Viáticos y gastos de viaje</t>
  </si>
  <si>
    <t>2.4.90.27.001</t>
  </si>
  <si>
    <t>2.4.90.28</t>
  </si>
  <si>
    <t>2.4.90.28.001</t>
  </si>
  <si>
    <t>2.4.90.31</t>
  </si>
  <si>
    <t>Gastos legales</t>
  </si>
  <si>
    <t>2.4.90.31.001</t>
  </si>
  <si>
    <t>2.4.90.34</t>
  </si>
  <si>
    <t>Aportes a escuelas industriales, institutos técnicos y esap</t>
  </si>
  <si>
    <t>2.4.90.34.001</t>
  </si>
  <si>
    <t>Aportes a escuelas industriales e institutos técnicos</t>
  </si>
  <si>
    <t>2.4.90.34.002</t>
  </si>
  <si>
    <t>Aportes a la esap</t>
  </si>
  <si>
    <t>2.4.90.39</t>
  </si>
  <si>
    <t>Saldos a favor de contribuyentes</t>
  </si>
  <si>
    <t>2.4.90.39.001</t>
  </si>
  <si>
    <t>2.4.90.40</t>
  </si>
  <si>
    <t>Saldos a favor de beneficiarios</t>
  </si>
  <si>
    <t>2.4.90.40.001</t>
  </si>
  <si>
    <t>2.4.90.50</t>
  </si>
  <si>
    <t>Aportes al icbf y sena</t>
  </si>
  <si>
    <t>2.4.90.50.001</t>
  </si>
  <si>
    <t>Aportes al icbf</t>
  </si>
  <si>
    <t>2.4.90.50.002</t>
  </si>
  <si>
    <t>Aportes al sena</t>
  </si>
  <si>
    <t>2.4.90.51</t>
  </si>
  <si>
    <t>Servicios públicos</t>
  </si>
  <si>
    <t>2.4.90.51.001</t>
  </si>
  <si>
    <t>2.4.90.53</t>
  </si>
  <si>
    <t>Comisiones</t>
  </si>
  <si>
    <t>2.4.90.53.001</t>
  </si>
  <si>
    <t>2.4.90.54</t>
  </si>
  <si>
    <t>2.4.90.54.001</t>
  </si>
  <si>
    <t>2.4.90.55</t>
  </si>
  <si>
    <t>2.4.90.55.001</t>
  </si>
  <si>
    <t>2.4.90.57</t>
  </si>
  <si>
    <t>Excedentes financieros</t>
  </si>
  <si>
    <t>2.4.90.57.001</t>
  </si>
  <si>
    <t>2.4.90.58</t>
  </si>
  <si>
    <t>Arrendamiento operativo</t>
  </si>
  <si>
    <t>2.4.90.58.001</t>
  </si>
  <si>
    <t>2.4.90.90</t>
  </si>
  <si>
    <t>Otras cuentas por pagar</t>
  </si>
  <si>
    <t>2.4.90.90.001</t>
  </si>
  <si>
    <t>2.5.11.01</t>
  </si>
  <si>
    <t>Nómina por pagar</t>
  </si>
  <si>
    <t>2.5.11.01.001</t>
  </si>
  <si>
    <t>2.5.11.02</t>
  </si>
  <si>
    <t>Cesantías</t>
  </si>
  <si>
    <t>2.5.11.02.001</t>
  </si>
  <si>
    <t>2.5.11.04</t>
  </si>
  <si>
    <t>Vacaciones</t>
  </si>
  <si>
    <t>2.5.11.04.001</t>
  </si>
  <si>
    <t>2.5.11.05</t>
  </si>
  <si>
    <t>Prima de vacaciones</t>
  </si>
  <si>
    <t>2.5.11.05.001</t>
  </si>
  <si>
    <t>2.5.11.06</t>
  </si>
  <si>
    <t>Prima de servicios</t>
  </si>
  <si>
    <t>2.5.11.06.001</t>
  </si>
  <si>
    <t>2.5.11.07</t>
  </si>
  <si>
    <t>Prima de navidad</t>
  </si>
  <si>
    <t>2.5.11.07.001</t>
  </si>
  <si>
    <t>2.5.11.08</t>
  </si>
  <si>
    <t>2.5.11.08.001</t>
  </si>
  <si>
    <t>2.5.11.09</t>
  </si>
  <si>
    <t>Bonificaciones</t>
  </si>
  <si>
    <t>2.5.11.09.001</t>
  </si>
  <si>
    <t>2.5.11.09.002</t>
  </si>
  <si>
    <t>Bonificación especial de recreación</t>
  </si>
  <si>
    <t>2.5.11.10</t>
  </si>
  <si>
    <t>Otras primas</t>
  </si>
  <si>
    <t>2.5.11.10.001</t>
  </si>
  <si>
    <t>2.5.11.11</t>
  </si>
  <si>
    <t>Aportes a riesgos laborales</t>
  </si>
  <si>
    <t>2.5.11.11.001</t>
  </si>
  <si>
    <t>2.5.11.15</t>
  </si>
  <si>
    <t>Capacitación, bienestar social y estímulos</t>
  </si>
  <si>
    <t>2.5.11.15.001</t>
  </si>
  <si>
    <t>2.5.11.22</t>
  </si>
  <si>
    <t>Aportes a fondos pensionales - empleador</t>
  </si>
  <si>
    <t>2.5.11.22.001</t>
  </si>
  <si>
    <t>2.5.11.23</t>
  </si>
  <si>
    <t>Aportes a seguridad social en salud - empleador</t>
  </si>
  <si>
    <t>2.5.11.23.001</t>
  </si>
  <si>
    <t>2.5.11.24</t>
  </si>
  <si>
    <t>Aportes a cajas de compensación familiar</t>
  </si>
  <si>
    <t>2.5.11.24.001</t>
  </si>
  <si>
    <t>2.5.11.25</t>
  </si>
  <si>
    <t>Incapacidades</t>
  </si>
  <si>
    <t>2.5.11.25.001</t>
  </si>
  <si>
    <t>2.7.01.03</t>
  </si>
  <si>
    <t>Administrativas</t>
  </si>
  <si>
    <t>2.7.01.03.001</t>
  </si>
  <si>
    <t>2.9.10.13</t>
  </si>
  <si>
    <t>2.9.10.13.001</t>
  </si>
  <si>
    <t>3</t>
  </si>
  <si>
    <t>3.1.05.06</t>
  </si>
  <si>
    <t>Capital fiscal</t>
  </si>
  <si>
    <t>3.1.05.06.001</t>
  </si>
  <si>
    <t>Capital fiscal nación</t>
  </si>
  <si>
    <t>RESULTADOS DE EJERCICIOS ANTERIORES</t>
  </si>
  <si>
    <t>3.1.09.01</t>
  </si>
  <si>
    <t>Utilidad o excedentes acumulados</t>
  </si>
  <si>
    <t>3.1.09.01.001</t>
  </si>
  <si>
    <t>3.1.09.01.002</t>
  </si>
  <si>
    <t>Corrección de errores de un periodo contable anterior</t>
  </si>
  <si>
    <t>3.1.09.02</t>
  </si>
  <si>
    <t>Pérdidas o déficits acumulados</t>
  </si>
  <si>
    <t>3.1.09.02.001</t>
  </si>
  <si>
    <t>3.1.09.02.002</t>
  </si>
  <si>
    <t>3.1.10.01</t>
  </si>
  <si>
    <t>Utilidad o excedente del ejercicio</t>
  </si>
  <si>
    <t>3.1.10.01.001</t>
  </si>
  <si>
    <t>Utilidad o excédete del ejercicio</t>
  </si>
  <si>
    <t>3.1.45</t>
  </si>
  <si>
    <t>3.1.45.03</t>
  </si>
  <si>
    <t>Cuentas por cobrar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</si>
  <si>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</si>
  <si>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</si>
  <si>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</si>
  <si>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</si>
  <si>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</si>
  <si>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</si>
  <si>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</t>
  </si>
  <si>
    <t>Propiedades, planta y equipo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</si>
  <si>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</si>
  <si>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</si>
  <si>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</si>
  <si>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</si>
  <si>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</si>
  <si>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</si>
  <si>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</si>
  <si>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</si>
  <si>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</t>
  </si>
  <si>
    <t>Activos intangibles</t>
  </si>
  <si>
    <t>3.1.45.07.002</t>
  </si>
  <si>
    <t>Activos intangibles - incorporados</t>
  </si>
  <si>
    <t>3.1.45.07.004</t>
  </si>
  <si>
    <t>Activos intangibles - mayor valor en medición</t>
  </si>
  <si>
    <t>3.1.45.12</t>
  </si>
  <si>
    <t>Otros activos</t>
  </si>
  <si>
    <t>3.1.45.12.001</t>
  </si>
  <si>
    <t>Otros activos - retirados</t>
  </si>
  <si>
    <t>3.1.45.15</t>
  </si>
  <si>
    <t>Cuentas por pagar</t>
  </si>
  <si>
    <t>3.1.45.15.001</t>
  </si>
  <si>
    <t>Cuentas por pagar - retirados</t>
  </si>
  <si>
    <t>3.1.45.15.002</t>
  </si>
  <si>
    <t>Cuentas por pagar - incorporados</t>
  </si>
  <si>
    <t>INGRESOS</t>
  </si>
  <si>
    <t>4.1.10.61</t>
  </si>
  <si>
    <t>4.1.10.61.001</t>
  </si>
  <si>
    <t>4.1.95.02</t>
  </si>
  <si>
    <t>4.1.95.02.001</t>
  </si>
  <si>
    <t>4.8.02.32</t>
  </si>
  <si>
    <t>Rendimientos sobre recursos entregados en administración</t>
  </si>
  <si>
    <t>4.8.02.32.001</t>
  </si>
  <si>
    <t>4.8.02.33</t>
  </si>
  <si>
    <t>Otros intereses de mora</t>
  </si>
  <si>
    <t>4.8.02.33.001</t>
  </si>
  <si>
    <t>4.8.08.26</t>
  </si>
  <si>
    <t>Recuperaciones</t>
  </si>
  <si>
    <t>4.8.08.26.002</t>
  </si>
  <si>
    <t>Recuperaciones-provisiones- ajuste vigencia anterior</t>
  </si>
  <si>
    <t>4.8.08.90</t>
  </si>
  <si>
    <t>Otros ingresos diversos</t>
  </si>
  <si>
    <t>4.8.08.90.003</t>
  </si>
  <si>
    <t>Ajuste de valores al mil</t>
  </si>
  <si>
    <t>REVERSIÓN DE LAS PÉRDIDAS POR DETERIORO DE VALOR</t>
  </si>
  <si>
    <t>4.8.30.02</t>
  </si>
  <si>
    <t>4.8.30.02.007</t>
  </si>
  <si>
    <t>Ingresos no tributarios</t>
  </si>
  <si>
    <t>5.1.01.01</t>
  </si>
  <si>
    <t>Sueldos</t>
  </si>
  <si>
    <t>5.1.01.01.001</t>
  </si>
  <si>
    <t>5.1.01.03</t>
  </si>
  <si>
    <t>Horas extras y festivos</t>
  </si>
  <si>
    <t>5.1.01.03.001</t>
  </si>
  <si>
    <t>5.1.01.05</t>
  </si>
  <si>
    <t>Gastos de representación</t>
  </si>
  <si>
    <t>5.1.01.05.001</t>
  </si>
  <si>
    <t>5.1.01.10</t>
  </si>
  <si>
    <t>Prima técnica</t>
  </si>
  <si>
    <t>5.1.01.10.001</t>
  </si>
  <si>
    <t>5.1.01.19</t>
  </si>
  <si>
    <t>5.1.01.19.003</t>
  </si>
  <si>
    <t>Bonificación por servicios prestados</t>
  </si>
  <si>
    <t>5.1.01.23</t>
  </si>
  <si>
    <t>Auxilio de transporte</t>
  </si>
  <si>
    <t>5.1.01.23.001</t>
  </si>
  <si>
    <t>5.1.01.60</t>
  </si>
  <si>
    <t>Subsidio de alimentación</t>
  </si>
  <si>
    <t>5.1.01.60.001</t>
  </si>
  <si>
    <t>5.1.03.02</t>
  </si>
  <si>
    <t>5.1.03.02.001</t>
  </si>
  <si>
    <t>5.1.03.03</t>
  </si>
  <si>
    <t>Cotizaciones a seguridad social en salud</t>
  </si>
  <si>
    <t>5.1.03.03.001</t>
  </si>
  <si>
    <t>5.1.03.05</t>
  </si>
  <si>
    <t>Cotizaciones a riesgos laborales</t>
  </si>
  <si>
    <t>5.1.03.05.001</t>
  </si>
  <si>
    <t>5.1.03.07</t>
  </si>
  <si>
    <t>Cotizaciones a entidades administradoras del régimen de ahorro individual</t>
  </si>
  <si>
    <t>5.1.03.07.001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</si>
  <si>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</si>
  <si>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</si>
  <si>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</si>
  <si>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</si>
  <si>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</si>
  <si>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</si>
  <si>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</si>
  <si>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</si>
  <si>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</si>
  <si>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</si>
  <si>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</si>
  <si>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</si>
  <si>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</si>
  <si>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</si>
  <si>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</si>
  <si>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</si>
  <si>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</si>
  <si>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</si>
  <si>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</si>
  <si>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</si>
  <si>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5.1.11.15</t>
  </si>
  <si>
    <t>Mantenimiento</t>
  </si>
  <si>
    <t>5.1.11.15.001</t>
  </si>
  <si>
    <t>5.1.11.17</t>
  </si>
  <si>
    <t>5.1.11.17.001</t>
  </si>
  <si>
    <t>5.1.11.18</t>
  </si>
  <si>
    <t>5.1.11.18.001</t>
  </si>
  <si>
    <t>5.1.11.19</t>
  </si>
  <si>
    <t>5.1.11.19.001</t>
  </si>
  <si>
    <t>5.1.11.21</t>
  </si>
  <si>
    <t>5.1.11.21.001</t>
  </si>
  <si>
    <t>5.1.11.23</t>
  </si>
  <si>
    <t>Comunicaciones y transporte</t>
  </si>
  <si>
    <t>5.1.11.23.001</t>
  </si>
  <si>
    <t>5.1.11.25</t>
  </si>
  <si>
    <t>Seguros generales</t>
  </si>
  <si>
    <t>5.1.11.25.001</t>
  </si>
  <si>
    <t>5.1.11.46</t>
  </si>
  <si>
    <t>5.1.11.46.001</t>
  </si>
  <si>
    <t>5.1.11.49</t>
  </si>
  <si>
    <t>Servicios de aseo, cafetería, restaurante y lavandería</t>
  </si>
  <si>
    <t>5.1.11.49.001</t>
  </si>
  <si>
    <t>5.1.11.50</t>
  </si>
  <si>
    <t>Procesamiento de información</t>
  </si>
  <si>
    <t>5.1.11.50.001</t>
  </si>
  <si>
    <t>5.1.11.65</t>
  </si>
  <si>
    <t>Intangibles</t>
  </si>
  <si>
    <t>5.1.11.65.001</t>
  </si>
  <si>
    <t>5.1.11.78</t>
  </si>
  <si>
    <t>5.1.11.78.001</t>
  </si>
  <si>
    <t>5.1.11.79</t>
  </si>
  <si>
    <t>5.1.11.79.001</t>
  </si>
  <si>
    <t>5.1.11.80</t>
  </si>
  <si>
    <t>5.1.11.80.001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</si>
  <si>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</si>
  <si>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</si>
  <si>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</si>
  <si>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</si>
  <si>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</si>
  <si>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</si>
  <si>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</si>
  <si>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</si>
  <si>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</si>
  <si>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</si>
  <si>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</si>
  <si>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</si>
  <si>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5.3.66.05</t>
  </si>
  <si>
    <t>5.3.66.05.001</t>
  </si>
  <si>
    <t>5.3.68.03</t>
  </si>
  <si>
    <t>5.3.68.03.001</t>
  </si>
  <si>
    <t>5.8.90.90</t>
  </si>
  <si>
    <t>Otros gastos diversos</t>
  </si>
  <si>
    <t>5.8.90.90.002</t>
  </si>
  <si>
    <t>DEVOLUCIONES Y DESCUENTOS INGRESOS FISCALES</t>
  </si>
  <si>
    <t>5.8.93.01</t>
  </si>
  <si>
    <t>5.8.93.01.001</t>
  </si>
  <si>
    <t>8.1.90.03</t>
  </si>
  <si>
    <t>Intereses de mora</t>
  </si>
  <si>
    <t>8.1.90.03.001</t>
  </si>
  <si>
    <t>8.1.90.90</t>
  </si>
  <si>
    <t>Otros activos contingentes</t>
  </si>
  <si>
    <t>8.1.90.90.001</t>
  </si>
  <si>
    <t>8.3.15.10</t>
  </si>
  <si>
    <t>8.3.15.10.001</t>
  </si>
  <si>
    <t>8.3.90.90</t>
  </si>
  <si>
    <t>Otras cuentas deudoras de control</t>
  </si>
  <si>
    <t>8.3.90.90.001</t>
  </si>
  <si>
    <t>ACTIVOS CONTINGENTES POR CONTRA (CR)</t>
  </si>
  <si>
    <t>8.9.05.90</t>
  </si>
  <si>
    <t>Otros activos contigentes por contra</t>
  </si>
  <si>
    <t>8.9.05.90.001</t>
  </si>
  <si>
    <t>8.9.15.06</t>
  </si>
  <si>
    <t>Bienes y derechos retirados</t>
  </si>
  <si>
    <t>8.9.15.06.001</t>
  </si>
  <si>
    <t>8.9.15.90</t>
  </si>
  <si>
    <t>Otras cuentas deudoras de control por el contra</t>
  </si>
  <si>
    <t>8.9.15.90.090</t>
  </si>
  <si>
    <t>9.1.20.04</t>
  </si>
  <si>
    <t>Administrativos</t>
  </si>
  <si>
    <t>9.1.20.04.001</t>
  </si>
  <si>
    <t>9.1.90.90</t>
  </si>
  <si>
    <t>Otros pasivos contingentes</t>
  </si>
  <si>
    <t>9.1.90.90.001</t>
  </si>
  <si>
    <t>9.3.90.90</t>
  </si>
  <si>
    <t>Otras cuentas acreedoras de control</t>
  </si>
  <si>
    <t>9.3.90.90.001</t>
  </si>
  <si>
    <t>9.9.05.05</t>
  </si>
  <si>
    <t>Litigios y mecanismos alternativos de solución de conflictos</t>
  </si>
  <si>
    <t>9.9.05.05.001</t>
  </si>
  <si>
    <t>9.9.05.90</t>
  </si>
  <si>
    <t>Otros pasivos contingentes por contra</t>
  </si>
  <si>
    <t>9.9.05.90.001</t>
  </si>
  <si>
    <t>9.9.15.90</t>
  </si>
  <si>
    <t>Otras cuentas acreedoras de control por el contra</t>
  </si>
  <si>
    <t>9.9.15.90.090</t>
  </si>
  <si>
    <t>5.1.01.23.002</t>
  </si>
  <si>
    <t>Auxilio de conectividad digital</t>
  </si>
  <si>
    <t>5.1.08.03</t>
  </si>
  <si>
    <t>5.1.08.03.001</t>
  </si>
  <si>
    <t>Capacitación, bienestar social y estímulos - corto plazo</t>
  </si>
  <si>
    <t>5.1.11.56</t>
  </si>
  <si>
    <t>Bodegaje</t>
  </si>
  <si>
    <t>5.1.11.56.001</t>
  </si>
  <si>
    <t>5.1.11.57</t>
  </si>
  <si>
    <t>Concursos y licitaciones</t>
  </si>
  <si>
    <t>5.1.11.57.001</t>
  </si>
  <si>
    <t>4.8.08.28</t>
  </si>
  <si>
    <t>Indemnizaciones</t>
  </si>
  <si>
    <t>4.8.08.28.001</t>
  </si>
  <si>
    <t>5.1.11.55</t>
  </si>
  <si>
    <t>Elementos de aseo, lavandería y cafetería</t>
  </si>
  <si>
    <t>5.1.11.55.001</t>
  </si>
  <si>
    <t>5.1.20.01</t>
  </si>
  <si>
    <t>5.1.20.01.001</t>
  </si>
  <si>
    <t>5.1.20.11</t>
  </si>
  <si>
    <t>5.1.20.11.001</t>
  </si>
  <si>
    <t>5.8.04.23</t>
  </si>
  <si>
    <t>Pérdida por baja en cuentas de cuentas por cobrar</t>
  </si>
  <si>
    <t>5.8.04.23.002</t>
  </si>
  <si>
    <t>5.1.08.10</t>
  </si>
  <si>
    <t>Viáticos</t>
  </si>
  <si>
    <t>5.1.08.10.001</t>
  </si>
  <si>
    <t>5.1.11.14</t>
  </si>
  <si>
    <t>Materiales y suministros</t>
  </si>
  <si>
    <t>5.1.11.14.001</t>
  </si>
  <si>
    <t>5.1.11.83</t>
  </si>
  <si>
    <t>Servicios de telecomunicaciones, transmisión y suministro de información</t>
  </si>
  <si>
    <t>5.1.11.83.001</t>
  </si>
  <si>
    <t>2021-07-01</t>
  </si>
  <si>
    <t>2021-07-31</t>
  </si>
  <si>
    <t>JULIO DE 2022</t>
  </si>
  <si>
    <t>JULIO DE 2021</t>
  </si>
  <si>
    <t>5.1.11.59</t>
  </si>
  <si>
    <t>5.1.11.59.001</t>
  </si>
  <si>
    <t>2022-07-01</t>
  </si>
  <si>
    <t>2022-07-31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</si>
</sst>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  <numFmt numFmtId="167" formatCode="_-[$$-240A]\ * #,##0.00_-;\-[$$-240A]\ * #,##0.00_-;_-[$$-240A]\ * &quot;-&quot;??_-;_-@_-"/>
  </numFmts>
  <fonts count="4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rgb="FFFFFFFF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42">
    <xf numFmtId="0" fontId="0" fillId="0" borderId="0" xfId="0"/>
    <xf numFmtId="0" fontId="5" fillId="0" borderId="6" xfId="1" applyFont="1" applyBorder="1" applyAlignment="1">
      <alignment vertical="center"/>
    </xf>
    <xf numFmtId="0" fontId="4" fillId="0" borderId="7" xfId="1" applyFont="1" applyBorder="1" applyAlignment="1">
      <alignment vertical="top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vertical="center"/>
    </xf>
    <xf numFmtId="0" fontId="4" fillId="0" borderId="2" xfId="1" applyFont="1" applyBorder="1" applyAlignment="1">
      <alignment vertical="top"/>
    </xf>
    <xf numFmtId="165" fontId="5" fillId="2" borderId="0" xfId="2" applyNumberFormat="1" applyFont="1" applyFill="1" applyBorder="1" applyAlignment="1">
      <alignment vertical="center"/>
    </xf>
    <xf numFmtId="0" fontId="5" fillId="0" borderId="11" xfId="1" applyFont="1" applyBorder="1" applyAlignment="1">
      <alignment vertical="center"/>
    </xf>
    <xf numFmtId="165" fontId="9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vertical="center"/>
    </xf>
    <xf numFmtId="165" fontId="12" fillId="0" borderId="11" xfId="2" applyNumberFormat="1" applyFont="1" applyFill="1" applyBorder="1" applyAlignment="1">
      <alignment vertical="center"/>
    </xf>
    <xf numFmtId="164" fontId="12" fillId="0" borderId="0" xfId="2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vertical="center"/>
    </xf>
    <xf numFmtId="43" fontId="5" fillId="0" borderId="0" xfId="1" applyNumberFormat="1" applyFont="1" applyAlignment="1">
      <alignment vertical="center"/>
    </xf>
    <xf numFmtId="0" fontId="2" fillId="0" borderId="0" xfId="1"/>
    <xf numFmtId="0" fontId="2" fillId="0" borderId="11" xfId="1" applyBorder="1"/>
    <xf numFmtId="165" fontId="5" fillId="0" borderId="0" xfId="1" applyNumberFormat="1" applyFont="1" applyAlignment="1">
      <alignment vertical="center"/>
    </xf>
    <xf numFmtId="165" fontId="5" fillId="0" borderId="0" xfId="2" applyNumberFormat="1" applyFont="1" applyFill="1" applyAlignment="1">
      <alignment vertical="center"/>
    </xf>
    <xf numFmtId="165" fontId="5" fillId="0" borderId="0" xfId="2" applyNumberFormat="1" applyFont="1" applyAlignment="1">
      <alignment vertical="center"/>
    </xf>
    <xf numFmtId="165" fontId="16" fillId="2" borderId="0" xfId="2" applyNumberFormat="1" applyFont="1" applyFill="1" applyBorder="1" applyAlignment="1">
      <alignment horizontal="center" vertical="center"/>
    </xf>
    <xf numFmtId="165" fontId="11" fillId="2" borderId="11" xfId="2" applyNumberFormat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0" fontId="17" fillId="0" borderId="2" xfId="1" applyFont="1" applyBorder="1" applyAlignment="1">
      <alignment vertical="center"/>
    </xf>
    <xf numFmtId="0" fontId="17" fillId="0" borderId="5" xfId="1" applyFont="1" applyBorder="1" applyAlignment="1">
      <alignment vertical="top" wrapText="1"/>
    </xf>
    <xf numFmtId="0" fontId="17" fillId="0" borderId="9" xfId="1" applyFont="1" applyBorder="1" applyAlignment="1">
      <alignment vertical="center"/>
    </xf>
    <xf numFmtId="0" fontId="17" fillId="0" borderId="3" xfId="1" applyFont="1" applyBorder="1" applyAlignment="1">
      <alignment vertical="top"/>
    </xf>
    <xf numFmtId="0" fontId="12" fillId="0" borderId="11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4" fillId="0" borderId="2" xfId="7" applyFont="1" applyBorder="1" applyAlignment="1">
      <alignment vertical="center"/>
    </xf>
    <xf numFmtId="0" fontId="4" fillId="0" borderId="9" xfId="7" applyFont="1" applyBorder="1" applyAlignment="1">
      <alignment vertical="top" wrapText="1"/>
    </xf>
    <xf numFmtId="0" fontId="5" fillId="0" borderId="0" xfId="7" applyFont="1" applyAlignment="1">
      <alignment vertical="center"/>
    </xf>
    <xf numFmtId="0" fontId="4" fillId="0" borderId="9" xfId="7" applyFont="1" applyBorder="1" applyAlignment="1">
      <alignment vertical="center"/>
    </xf>
    <xf numFmtId="0" fontId="29" fillId="2" borderId="9" xfId="7" applyFont="1" applyFill="1" applyBorder="1" applyAlignment="1">
      <alignment vertical="top" wrapText="1"/>
    </xf>
    <xf numFmtId="0" fontId="30" fillId="0" borderId="10" xfId="7" applyFont="1" applyBorder="1"/>
    <xf numFmtId="0" fontId="31" fillId="0" borderId="0" xfId="7" applyFont="1"/>
    <xf numFmtId="166" fontId="31" fillId="0" borderId="0" xfId="6" applyNumberFormat="1" applyFont="1" applyBorder="1"/>
    <xf numFmtId="165" fontId="31" fillId="0" borderId="0" xfId="8" applyNumberFormat="1" applyFont="1" applyBorder="1"/>
    <xf numFmtId="165" fontId="31" fillId="0" borderId="11" xfId="8" applyNumberFormat="1" applyFont="1" applyBorder="1"/>
    <xf numFmtId="0" fontId="33" fillId="2" borderId="10" xfId="7" applyFont="1" applyFill="1" applyBorder="1" applyAlignment="1">
      <alignment horizontal="center"/>
    </xf>
    <xf numFmtId="166" fontId="32" fillId="2" borderId="0" xfId="6" applyNumberFormat="1" applyFont="1" applyFill="1" applyBorder="1" applyAlignment="1">
      <alignment horizontal="center"/>
    </xf>
    <xf numFmtId="0" fontId="16" fillId="2" borderId="10" xfId="7" applyFont="1" applyFill="1" applyBorder="1"/>
    <xf numFmtId="166" fontId="7" fillId="2" borderId="0" xfId="6" applyNumberFormat="1" applyFont="1" applyFill="1" applyBorder="1"/>
    <xf numFmtId="0" fontId="35" fillId="2" borderId="11" xfId="7" applyFont="1" applyFill="1" applyBorder="1"/>
    <xf numFmtId="0" fontId="35" fillId="2" borderId="0" xfId="7" applyFont="1" applyFill="1"/>
    <xf numFmtId="0" fontId="36" fillId="2" borderId="10" xfId="7" applyFont="1" applyFill="1" applyBorder="1"/>
    <xf numFmtId="166" fontId="13" fillId="2" borderId="0" xfId="6" applyNumberFormat="1" applyFont="1" applyFill="1" applyBorder="1" applyAlignment="1">
      <alignment horizontal="center"/>
    </xf>
    <xf numFmtId="0" fontId="31" fillId="2" borderId="11" xfId="7" applyFont="1" applyFill="1" applyBorder="1"/>
    <xf numFmtId="0" fontId="31" fillId="2" borderId="0" xfId="7" applyFont="1" applyFill="1"/>
    <xf numFmtId="0" fontId="36" fillId="0" borderId="10" xfId="7" applyFont="1" applyBorder="1"/>
    <xf numFmtId="166" fontId="13" fillId="2" borderId="0" xfId="6" applyNumberFormat="1" applyFont="1" applyFill="1" applyBorder="1"/>
    <xf numFmtId="0" fontId="16" fillId="0" borderId="10" xfId="0" applyFont="1" applyBorder="1" applyAlignment="1">
      <alignment vertical="center" wrapText="1"/>
    </xf>
    <xf numFmtId="0" fontId="32" fillId="0" borderId="0" xfId="7" applyFont="1"/>
    <xf numFmtId="164" fontId="11" fillId="0" borderId="12" xfId="8" applyFont="1" applyFill="1" applyBorder="1" applyAlignment="1">
      <alignment horizontal="right" vertical="center"/>
    </xf>
    <xf numFmtId="166" fontId="7" fillId="2" borderId="14" xfId="6" applyNumberFormat="1" applyFont="1" applyFill="1" applyBorder="1"/>
    <xf numFmtId="0" fontId="32" fillId="0" borderId="11" xfId="7" applyFont="1" applyBorder="1"/>
    <xf numFmtId="0" fontId="36" fillId="0" borderId="10" xfId="0" applyFont="1" applyBorder="1" applyAlignment="1">
      <alignment vertical="center" wrapText="1"/>
    </xf>
    <xf numFmtId="166" fontId="12" fillId="0" borderId="0" xfId="6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vertical="top" wrapText="1" readingOrder="1"/>
    </xf>
    <xf numFmtId="1" fontId="36" fillId="0" borderId="10" xfId="7" applyNumberFormat="1" applyFont="1" applyBorder="1"/>
    <xf numFmtId="166" fontId="13" fillId="0" borderId="0" xfId="6" applyNumberFormat="1" applyFont="1" applyBorder="1"/>
    <xf numFmtId="166" fontId="7" fillId="0" borderId="0" xfId="6" applyNumberFormat="1" applyFont="1" applyBorder="1"/>
    <xf numFmtId="166" fontId="7" fillId="2" borderId="13" xfId="6" applyNumberFormat="1" applyFont="1" applyFill="1" applyBorder="1"/>
    <xf numFmtId="0" fontId="26" fillId="0" borderId="10" xfId="7" applyFont="1" applyBorder="1"/>
    <xf numFmtId="166" fontId="1" fillId="2" borderId="0" xfId="6" applyNumberFormat="1" applyFont="1" applyFill="1" applyBorder="1"/>
    <xf numFmtId="165" fontId="32" fillId="2" borderId="0" xfId="8" applyNumberFormat="1" applyFont="1" applyFill="1" applyBorder="1" applyAlignment="1">
      <alignment horizontal="center"/>
    </xf>
    <xf numFmtId="165" fontId="31" fillId="2" borderId="11" xfId="8" applyNumberFormat="1" applyFont="1" applyFill="1" applyBorder="1"/>
    <xf numFmtId="165" fontId="33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31" fillId="2" borderId="0" xfId="8" applyNumberFormat="1" applyFont="1" applyFill="1" applyBorder="1"/>
    <xf numFmtId="165" fontId="31" fillId="0" borderId="0" xfId="8" applyNumberFormat="1" applyFont="1" applyFill="1" applyBorder="1"/>
    <xf numFmtId="165" fontId="31" fillId="0" borderId="11" xfId="8" applyNumberFormat="1" applyFont="1" applyFill="1" applyBorder="1"/>
    <xf numFmtId="165" fontId="31" fillId="0" borderId="11" xfId="8" applyNumberFormat="1" applyFont="1" applyFill="1" applyBorder="1" applyAlignment="1">
      <alignment horizontal="right"/>
    </xf>
    <xf numFmtId="165" fontId="31" fillId="0" borderId="0" xfId="8" applyNumberFormat="1" applyFont="1" applyFill="1" applyBorder="1" applyAlignment="1">
      <alignment horizontal="right"/>
    </xf>
    <xf numFmtId="166" fontId="31" fillId="2" borderId="0" xfId="6" applyNumberFormat="1" applyFont="1" applyFill="1"/>
    <xf numFmtId="165" fontId="31" fillId="2" borderId="0" xfId="8" applyNumberFormat="1" applyFont="1" applyFill="1"/>
    <xf numFmtId="0" fontId="30" fillId="0" borderId="0" xfId="7" applyFont="1"/>
    <xf numFmtId="166" fontId="31" fillId="0" borderId="0" xfId="6" applyNumberFormat="1" applyFont="1"/>
    <xf numFmtId="165" fontId="31" fillId="0" borderId="0" xfId="8" applyNumberFormat="1" applyFont="1"/>
    <xf numFmtId="0" fontId="3" fillId="0" borderId="16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6" fillId="2" borderId="6" xfId="1" applyFont="1" applyFill="1" applyBorder="1" applyAlignment="1">
      <alignment vertical="center"/>
    </xf>
    <xf numFmtId="0" fontId="21" fillId="2" borderId="6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8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6" xfId="1" applyFont="1" applyBorder="1"/>
    <xf numFmtId="0" fontId="25" fillId="0" borderId="16" xfId="1" applyFont="1" applyBorder="1"/>
    <xf numFmtId="0" fontId="2" fillId="0" borderId="16" xfId="1" applyBorder="1"/>
    <xf numFmtId="0" fontId="2" fillId="0" borderId="20" xfId="1" applyBorder="1"/>
    <xf numFmtId="164" fontId="12" fillId="0" borderId="11" xfId="2" applyFont="1" applyFill="1" applyBorder="1" applyAlignment="1">
      <alignment vertical="center"/>
    </xf>
    <xf numFmtId="164" fontId="11" fillId="0" borderId="12" xfId="2" applyFont="1" applyFill="1" applyBorder="1" applyAlignment="1">
      <alignment horizontal="right" vertical="center"/>
    </xf>
    <xf numFmtId="164" fontId="12" fillId="0" borderId="0" xfId="2" applyFont="1" applyFill="1" applyBorder="1" applyAlignment="1">
      <alignment vertical="center"/>
    </xf>
    <xf numFmtId="164" fontId="11" fillId="0" borderId="17" xfId="2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11" fillId="0" borderId="11" xfId="2" applyFont="1" applyFill="1" applyBorder="1" applyAlignment="1">
      <alignment vertical="center"/>
    </xf>
    <xf numFmtId="164" fontId="11" fillId="0" borderId="0" xfId="5" applyNumberFormat="1" applyFont="1" applyBorder="1" applyAlignment="1">
      <alignment horizontal="right" vertical="center"/>
    </xf>
    <xf numFmtId="164" fontId="11" fillId="0" borderId="11" xfId="5" applyNumberFormat="1" applyFont="1" applyBorder="1" applyAlignment="1">
      <alignment horizontal="right" vertical="center"/>
    </xf>
    <xf numFmtId="164" fontId="11" fillId="0" borderId="13" xfId="2" applyFont="1" applyFill="1" applyBorder="1" applyAlignment="1">
      <alignment horizontal="right" vertical="center"/>
    </xf>
    <xf numFmtId="164" fontId="11" fillId="0" borderId="18" xfId="2" applyFont="1" applyFill="1" applyBorder="1" applyAlignment="1">
      <alignment horizontal="right" vertical="center"/>
    </xf>
    <xf numFmtId="164" fontId="5" fillId="0" borderId="11" xfId="1" applyNumberFormat="1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4" fontId="6" fillId="0" borderId="11" xfId="2" applyFont="1" applyFill="1" applyBorder="1" applyAlignment="1">
      <alignment horizontal="right" vertical="center"/>
    </xf>
    <xf numFmtId="164" fontId="5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vertical="center"/>
    </xf>
    <xf numFmtId="164" fontId="8" fillId="2" borderId="0" xfId="2" applyFont="1" applyFill="1" applyBorder="1" applyAlignment="1">
      <alignment vertical="center"/>
    </xf>
    <xf numFmtId="164" fontId="7" fillId="2" borderId="0" xfId="2" applyFont="1" applyFill="1" applyBorder="1" applyAlignment="1">
      <alignment horizontal="center" vertical="center" wrapText="1"/>
    </xf>
    <xf numFmtId="164" fontId="10" fillId="0" borderId="0" xfId="2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164" fontId="10" fillId="0" borderId="0" xfId="2" applyFont="1" applyFill="1" applyBorder="1" applyAlignment="1">
      <alignment horizontal="right" vertical="center"/>
    </xf>
    <xf numFmtId="164" fontId="8" fillId="0" borderId="0" xfId="1" applyNumberFormat="1" applyFont="1" applyAlignment="1">
      <alignment vertical="center"/>
    </xf>
    <xf numFmtId="164" fontId="8" fillId="0" borderId="0" xfId="2" applyFont="1" applyBorder="1" applyAlignment="1">
      <alignment vertical="center"/>
    </xf>
    <xf numFmtId="164" fontId="8" fillId="0" borderId="0" xfId="2" applyFont="1" applyAlignment="1">
      <alignment vertical="center"/>
    </xf>
    <xf numFmtId="164" fontId="3" fillId="0" borderId="16" xfId="1" applyNumberFormat="1" applyFont="1" applyBorder="1" applyAlignment="1">
      <alignment horizontal="center" vertical="center"/>
    </xf>
    <xf numFmtId="164" fontId="8" fillId="0" borderId="0" xfId="2" applyFont="1" applyFill="1" applyAlignment="1">
      <alignment vertical="center"/>
    </xf>
    <xf numFmtId="164" fontId="5" fillId="2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center" vertical="center" wrapText="1"/>
    </xf>
    <xf numFmtId="164" fontId="5" fillId="0" borderId="0" xfId="2" applyFont="1" applyBorder="1" applyAlignment="1">
      <alignment vertical="center"/>
    </xf>
    <xf numFmtId="164" fontId="5" fillId="0" borderId="0" xfId="2" applyFont="1" applyAlignment="1">
      <alignment vertical="center"/>
    </xf>
    <xf numFmtId="164" fontId="13" fillId="0" borderId="16" xfId="1" applyNumberFormat="1" applyFont="1" applyBorder="1"/>
    <xf numFmtId="164" fontId="5" fillId="0" borderId="0" xfId="2" applyFont="1" applyFill="1" applyAlignment="1">
      <alignment vertical="center"/>
    </xf>
    <xf numFmtId="166" fontId="31" fillId="0" borderId="0" xfId="7" applyNumberFormat="1" applyFont="1"/>
    <xf numFmtId="0" fontId="30" fillId="2" borderId="10" xfId="7" applyFont="1" applyFill="1" applyBorder="1"/>
    <xf numFmtId="164" fontId="11" fillId="0" borderId="0" xfId="5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center" vertical="center" wrapText="1"/>
    </xf>
    <xf numFmtId="164" fontId="7" fillId="0" borderId="0" xfId="2" applyFont="1" applyFill="1" applyBorder="1" applyAlignment="1">
      <alignment horizontal="center" vertical="center" wrapText="1"/>
    </xf>
    <xf numFmtId="49" fontId="39" fillId="4" borderId="23" xfId="0" applyNumberFormat="1" applyFont="1" applyFill="1" applyBorder="1" applyAlignment="1">
      <alignment wrapText="1"/>
    </xf>
    <xf numFmtId="49" fontId="39" fillId="4" borderId="15" xfId="0" applyNumberFormat="1" applyFont="1" applyFill="1" applyBorder="1" applyAlignment="1">
      <alignment wrapText="1"/>
    </xf>
    <xf numFmtId="0" fontId="3" fillId="0" borderId="5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6" fillId="2" borderId="10" xfId="1" applyFont="1" applyFill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6" fillId="0" borderId="19" xfId="1" applyFont="1" applyBorder="1"/>
    <xf numFmtId="0" fontId="41" fillId="0" borderId="10" xfId="1" applyFont="1" applyBorder="1"/>
    <xf numFmtId="0" fontId="3" fillId="0" borderId="0" xfId="1" applyFont="1" applyAlignment="1">
      <alignment vertical="center"/>
    </xf>
    <xf numFmtId="0" fontId="9" fillId="0" borderId="6" xfId="1" applyFont="1" applyBorder="1" applyAlignment="1">
      <alignment vertical="center"/>
    </xf>
    <xf numFmtId="0" fontId="41" fillId="0" borderId="16" xfId="1" applyFont="1" applyBorder="1"/>
    <xf numFmtId="43" fontId="3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32" fillId="2" borderId="11" xfId="7" applyFont="1" applyFill="1" applyBorder="1" applyAlignment="1">
      <alignment horizontal="center"/>
    </xf>
    <xf numFmtId="0" fontId="29" fillId="0" borderId="16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/>
    </xf>
    <xf numFmtId="164" fontId="13" fillId="0" borderId="11" xfId="2" applyFont="1" applyFill="1" applyBorder="1" applyAlignment="1">
      <alignment horizontal="right" vertical="center"/>
    </xf>
    <xf numFmtId="164" fontId="11" fillId="0" borderId="11" xfId="1" applyNumberFormat="1" applyFont="1" applyBorder="1" applyAlignment="1">
      <alignment vertical="center"/>
    </xf>
    <xf numFmtId="164" fontId="11" fillId="0" borderId="11" xfId="5" applyNumberFormat="1" applyFont="1" applyFill="1" applyBorder="1" applyAlignment="1">
      <alignment horizontal="right" vertical="center"/>
    </xf>
    <xf numFmtId="164" fontId="11" fillId="0" borderId="11" xfId="2" applyFont="1" applyFill="1" applyBorder="1" applyAlignment="1">
      <alignment horizontal="right" vertical="center"/>
    </xf>
    <xf numFmtId="0" fontId="3" fillId="0" borderId="19" xfId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4" fontId="8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3" fillId="0" borderId="4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32" fillId="2" borderId="0" xfId="7" applyFont="1" applyFill="1" applyAlignment="1">
      <alignment horizontal="center"/>
    </xf>
    <xf numFmtId="0" fontId="7" fillId="2" borderId="0" xfId="7" applyFont="1" applyFill="1" applyAlignment="1">
      <alignment horizontal="center"/>
    </xf>
    <xf numFmtId="3" fontId="7" fillId="2" borderId="0" xfId="7" applyNumberFormat="1" applyFont="1" applyFill="1" applyAlignment="1">
      <alignment horizontal="center"/>
    </xf>
    <xf numFmtId="0" fontId="34" fillId="0" borderId="0" xfId="7" applyFont="1" applyAlignment="1">
      <alignment horizontal="center"/>
    </xf>
    <xf numFmtId="0" fontId="13" fillId="2" borderId="0" xfId="7" applyFont="1" applyFill="1"/>
    <xf numFmtId="0" fontId="13" fillId="0" borderId="0" xfId="7" applyFont="1"/>
    <xf numFmtId="0" fontId="7" fillId="0" borderId="0" xfId="7" applyFont="1" applyAlignment="1">
      <alignment horizontal="center"/>
    </xf>
    <xf numFmtId="3" fontId="13" fillId="2" borderId="0" xfId="7" applyNumberFormat="1" applyFont="1" applyFill="1" applyAlignment="1">
      <alignment horizontal="center"/>
    </xf>
    <xf numFmtId="3" fontId="13" fillId="2" borderId="0" xfId="7" applyNumberFormat="1" applyFont="1" applyFill="1"/>
    <xf numFmtId="3" fontId="7" fillId="0" borderId="0" xfId="7" applyNumberFormat="1" applyFont="1" applyAlignment="1">
      <alignment horizontal="center"/>
    </xf>
    <xf numFmtId="3" fontId="7" fillId="2" borderId="0" xfId="7" applyNumberFormat="1" applyFont="1" applyFill="1"/>
    <xf numFmtId="0" fontId="7" fillId="0" borderId="0" xfId="7" applyFont="1"/>
    <xf numFmtId="0" fontId="1" fillId="0" borderId="0" xfId="7"/>
    <xf numFmtId="3" fontId="1" fillId="2" borderId="0" xfId="7" applyNumberFormat="1" applyFill="1"/>
    <xf numFmtId="0" fontId="5" fillId="0" borderId="0" xfId="7" applyFont="1" applyAlignment="1">
      <alignment vertical="top" wrapText="1"/>
    </xf>
    <xf numFmtId="0" fontId="7" fillId="2" borderId="0" xfId="7" applyFont="1" applyFill="1"/>
    <xf numFmtId="0" fontId="8" fillId="0" borderId="0" xfId="7" applyFont="1"/>
    <xf numFmtId="44" fontId="5" fillId="0" borderId="0" xfId="7" applyNumberFormat="1" applyFont="1" applyAlignment="1">
      <alignment vertical="top" wrapText="1"/>
    </xf>
    <xf numFmtId="0" fontId="39" fillId="4" borderId="15" xfId="0" applyFont="1" applyFill="1" applyBorder="1" applyAlignment="1">
      <alignment vertical="center" wrapText="1"/>
    </xf>
    <xf numFmtId="0" fontId="27" fillId="0" borderId="3" xfId="1" applyFont="1" applyBorder="1" applyAlignment="1">
      <alignment horizontal="left" vertical="center"/>
    </xf>
    <xf numFmtId="0" fontId="39" fillId="4" borderId="23" xfId="0" applyFont="1" applyFill="1" applyBorder="1" applyAlignment="1">
      <alignment vertical="center" wrapText="1"/>
    </xf>
    <xf numFmtId="44" fontId="39" fillId="4" borderId="15" xfId="5" applyNumberFormat="1" applyFont="1" applyFill="1" applyBorder="1" applyAlignment="1">
      <alignment horizontal="right" wrapText="1"/>
    </xf>
    <xf numFmtId="44" fontId="39" fillId="4" borderId="24" xfId="5" applyNumberFormat="1" applyFont="1" applyFill="1" applyBorder="1" applyAlignment="1">
      <alignment horizontal="right" wrapText="1"/>
    </xf>
    <xf numFmtId="44" fontId="43" fillId="0" borderId="15" xfId="5" applyNumberFormat="1" applyFont="1" applyFill="1" applyBorder="1" applyAlignment="1">
      <alignment horizontal="right" wrapText="1"/>
    </xf>
    <xf numFmtId="44" fontId="43" fillId="0" borderId="24" xfId="5" applyNumberFormat="1" applyFont="1" applyFill="1" applyBorder="1" applyAlignment="1">
      <alignment horizontal="right" wrapText="1"/>
    </xf>
    <xf numFmtId="44" fontId="42" fillId="0" borderId="15" xfId="5" applyNumberFormat="1" applyFont="1" applyFill="1" applyBorder="1" applyAlignment="1">
      <alignment horizontal="right" wrapText="1"/>
    </xf>
    <xf numFmtId="44" fontId="42" fillId="0" borderId="24" xfId="5" applyNumberFormat="1" applyFont="1" applyFill="1" applyBorder="1" applyAlignment="1">
      <alignment horizontal="right" wrapText="1"/>
    </xf>
    <xf numFmtId="44" fontId="42" fillId="0" borderId="15" xfId="5" applyNumberFormat="1" applyFont="1" applyFill="1" applyBorder="1" applyAlignment="1">
      <alignment vertical="center" wrapText="1"/>
    </xf>
    <xf numFmtId="44" fontId="42" fillId="0" borderId="24" xfId="5" applyNumberFormat="1" applyFont="1" applyFill="1" applyBorder="1" applyAlignment="1">
      <alignment vertical="center" wrapText="1"/>
    </xf>
    <xf numFmtId="44" fontId="43" fillId="0" borderId="15" xfId="5" applyNumberFormat="1" applyFont="1" applyFill="1" applyBorder="1" applyAlignment="1">
      <alignment vertical="center" wrapText="1"/>
    </xf>
    <xf numFmtId="44" fontId="43" fillId="0" borderId="24" xfId="5" applyNumberFormat="1" applyFont="1" applyFill="1" applyBorder="1" applyAlignment="1">
      <alignment vertical="center" wrapText="1"/>
    </xf>
    <xf numFmtId="44" fontId="39" fillId="4" borderId="15" xfId="5" applyNumberFormat="1" applyFont="1" applyFill="1" applyBorder="1" applyAlignment="1">
      <alignment vertical="center" wrapText="1"/>
    </xf>
    <xf numFmtId="44" fontId="39" fillId="4" borderId="24" xfId="5" applyNumberFormat="1" applyFont="1" applyFill="1" applyBorder="1" applyAlignment="1">
      <alignment vertical="center" wrapText="1"/>
    </xf>
    <xf numFmtId="164" fontId="11" fillId="0" borderId="33" xfId="8" applyFont="1" applyFill="1" applyBorder="1" applyAlignment="1">
      <alignment horizontal="right" vertical="center"/>
    </xf>
    <xf numFmtId="164" fontId="11" fillId="0" borderId="16" xfId="8" applyFont="1" applyFill="1" applyBorder="1" applyAlignment="1">
      <alignment horizontal="right" vertical="center"/>
    </xf>
    <xf numFmtId="49" fontId="43" fillId="0" borderId="23" xfId="0" applyNumberFormat="1" applyFont="1" applyFill="1" applyBorder="1" applyAlignment="1">
      <alignment wrapText="1"/>
    </xf>
    <xf numFmtId="49" fontId="43" fillId="0" borderId="15" xfId="0" applyNumberFormat="1" applyFont="1" applyFill="1" applyBorder="1" applyAlignment="1">
      <alignment wrapText="1"/>
    </xf>
    <xf numFmtId="0" fontId="43" fillId="0" borderId="23" xfId="0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49" fontId="42" fillId="0" borderId="23" xfId="0" applyNumberFormat="1" applyFont="1" applyFill="1" applyBorder="1" applyAlignment="1">
      <alignment wrapText="1"/>
    </xf>
    <xf numFmtId="49" fontId="42" fillId="0" borderId="15" xfId="0" applyNumberFormat="1" applyFont="1" applyFill="1" applyBorder="1" applyAlignment="1">
      <alignment wrapText="1"/>
    </xf>
    <xf numFmtId="0" fontId="42" fillId="0" borderId="23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11" fillId="2" borderId="0" xfId="1" applyFont="1" applyFill="1" applyBorder="1" applyAlignment="1">
      <alignment horizontal="center" vertical="center"/>
    </xf>
    <xf numFmtId="0" fontId="36" fillId="0" borderId="0" xfId="1" applyFont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24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164" fontId="5" fillId="0" borderId="0" xfId="1" applyNumberFormat="1" applyFont="1" applyBorder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44" fontId="5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/>
    </xf>
    <xf numFmtId="43" fontId="11" fillId="0" borderId="0" xfId="1" applyNumberFormat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20" fillId="0" borderId="0" xfId="1" applyFont="1" applyBorder="1" applyAlignment="1">
      <alignment horizontal="left" vertical="center" wrapText="1"/>
    </xf>
    <xf numFmtId="164" fontId="20" fillId="0" borderId="0" xfId="1" applyNumberFormat="1" applyFont="1" applyBorder="1" applyAlignment="1">
      <alignment horizontal="left" vertical="center" wrapText="1"/>
    </xf>
    <xf numFmtId="164" fontId="8" fillId="0" borderId="0" xfId="1" applyNumberFormat="1" applyFont="1" applyBorder="1" applyAlignment="1">
      <alignment vertical="center"/>
    </xf>
    <xf numFmtId="0" fontId="13" fillId="0" borderId="0" xfId="1" applyFont="1" applyBorder="1"/>
    <xf numFmtId="164" fontId="13" fillId="0" borderId="0" xfId="1" applyNumberFormat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41" fillId="0" borderId="0" xfId="1" applyFont="1" applyBorder="1"/>
    <xf numFmtId="0" fontId="25" fillId="0" borderId="0" xfId="1" applyFont="1" applyBorder="1"/>
    <xf numFmtId="0" fontId="8" fillId="0" borderId="0" xfId="1" applyFont="1" applyBorder="1"/>
    <xf numFmtId="0" fontId="13" fillId="0" borderId="0" xfId="1" applyFont="1" applyBorder="1" applyAlignment="1">
      <alignment horizontal="center"/>
    </xf>
    <xf numFmtId="0" fontId="2" fillId="0" borderId="0" xfId="1" applyBorder="1"/>
    <xf numFmtId="44" fontId="43" fillId="0" borderId="0" xfId="5" applyNumberFormat="1" applyFont="1" applyFill="1" applyBorder="1" applyAlignment="1">
      <alignment horizontal="right" wrapText="1"/>
    </xf>
    <xf numFmtId="44" fontId="42" fillId="0" borderId="0" xfId="5" applyNumberFormat="1" applyFont="1" applyFill="1" applyBorder="1" applyAlignment="1">
      <alignment horizontal="right" wrapText="1"/>
    </xf>
    <xf numFmtId="49" fontId="39" fillId="5" borderId="25" xfId="0" applyNumberFormat="1" applyFont="1" applyFill="1" applyBorder="1" applyAlignment="1">
      <alignment wrapText="1"/>
    </xf>
    <xf numFmtId="49" fontId="39" fillId="5" borderId="26" xfId="0" applyNumberFormat="1" applyFont="1" applyFill="1" applyBorder="1" applyAlignment="1">
      <alignment wrapText="1"/>
    </xf>
    <xf numFmtId="44" fontId="39" fillId="5" borderId="26" xfId="5" applyNumberFormat="1" applyFont="1" applyFill="1" applyBorder="1" applyAlignment="1">
      <alignment horizontal="right" wrapText="1"/>
    </xf>
    <xf numFmtId="44" fontId="39" fillId="5" borderId="29" xfId="5" applyNumberFormat="1" applyFont="1" applyFill="1" applyBorder="1" applyAlignment="1">
      <alignment horizontal="right" wrapText="1"/>
    </xf>
    <xf numFmtId="49" fontId="39" fillId="5" borderId="23" xfId="0" applyNumberFormat="1" applyFont="1" applyFill="1" applyBorder="1" applyAlignment="1">
      <alignment wrapText="1"/>
    </xf>
    <xf numFmtId="49" fontId="39" fillId="5" borderId="15" xfId="0" applyNumberFormat="1" applyFont="1" applyFill="1" applyBorder="1" applyAlignment="1">
      <alignment wrapText="1"/>
    </xf>
    <xf numFmtId="44" fontId="39" fillId="5" borderId="15" xfId="5" applyNumberFormat="1" applyFont="1" applyFill="1" applyBorder="1" applyAlignment="1">
      <alignment horizontal="right" wrapText="1"/>
    </xf>
    <xf numFmtId="44" fontId="39" fillId="5" borderId="24" xfId="5" applyNumberFormat="1" applyFont="1" applyFill="1" applyBorder="1" applyAlignment="1">
      <alignment horizontal="right" wrapText="1"/>
    </xf>
    <xf numFmtId="49" fontId="43" fillId="6" borderId="23" xfId="0" applyNumberFormat="1" applyFont="1" applyFill="1" applyBorder="1" applyAlignment="1">
      <alignment wrapText="1"/>
    </xf>
    <xf numFmtId="49" fontId="43" fillId="6" borderId="15" xfId="0" applyNumberFormat="1" applyFont="1" applyFill="1" applyBorder="1" applyAlignment="1">
      <alignment wrapText="1"/>
    </xf>
    <xf numFmtId="44" fontId="43" fillId="6" borderId="15" xfId="5" applyNumberFormat="1" applyFont="1" applyFill="1" applyBorder="1" applyAlignment="1">
      <alignment horizontal="right" wrapText="1"/>
    </xf>
    <xf numFmtId="44" fontId="43" fillId="6" borderId="24" xfId="5" applyNumberFormat="1" applyFont="1" applyFill="1" applyBorder="1" applyAlignment="1">
      <alignment horizontal="right" wrapText="1"/>
    </xf>
    <xf numFmtId="0" fontId="43" fillId="6" borderId="23" xfId="0" applyFont="1" applyFill="1" applyBorder="1" applyAlignment="1">
      <alignment vertical="center" wrapText="1"/>
    </xf>
    <xf numFmtId="0" fontId="43" fillId="6" borderId="15" xfId="0" applyFont="1" applyFill="1" applyBorder="1" applyAlignment="1">
      <alignment vertical="center" wrapText="1"/>
    </xf>
    <xf numFmtId="44" fontId="43" fillId="6" borderId="15" xfId="5" applyNumberFormat="1" applyFont="1" applyFill="1" applyBorder="1" applyAlignment="1">
      <alignment vertical="center" wrapText="1"/>
    </xf>
    <xf numFmtId="44" fontId="43" fillId="6" borderId="24" xfId="5" applyNumberFormat="1" applyFont="1" applyFill="1" applyBorder="1" applyAlignment="1">
      <alignment vertical="center" wrapText="1"/>
    </xf>
    <xf numFmtId="0" fontId="44" fillId="0" borderId="34" xfId="0" applyNumberFormat="1" applyFont="1" applyFill="1" applyBorder="1" applyAlignment="1">
      <alignment vertical="top" wrapText="1" readingOrder="1"/>
    </xf>
    <xf numFmtId="49" fontId="44" fillId="0" borderId="21" xfId="0" applyNumberFormat="1" applyFont="1" applyBorder="1" applyAlignment="1">
      <alignment vertical="center" wrapText="1"/>
    </xf>
    <xf numFmtId="43" fontId="44" fillId="0" borderId="0" xfId="5" applyFont="1" applyAlignment="1">
      <alignment vertical="center" wrapText="1"/>
    </xf>
    <xf numFmtId="43" fontId="44" fillId="2" borderId="0" xfId="5" applyFont="1" applyFill="1" applyAlignment="1">
      <alignment vertical="center" wrapText="1"/>
    </xf>
    <xf numFmtId="0" fontId="44" fillId="2" borderId="0" xfId="0" applyFont="1" applyFill="1" applyAlignment="1">
      <alignment vertical="center" wrapText="1"/>
    </xf>
    <xf numFmtId="49" fontId="45" fillId="3" borderId="21" xfId="0" applyNumberFormat="1" applyFont="1" applyFill="1" applyBorder="1" applyAlignment="1">
      <alignment vertical="center" wrapText="1"/>
    </xf>
    <xf numFmtId="49" fontId="45" fillId="3" borderId="22" xfId="0" applyNumberFormat="1" applyFont="1" applyFill="1" applyBorder="1" applyAlignment="1">
      <alignment vertical="center" wrapText="1"/>
    </xf>
    <xf numFmtId="49" fontId="44" fillId="0" borderId="22" xfId="0" applyNumberFormat="1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43" fontId="43" fillId="0" borderId="28" xfId="5" applyFont="1" applyBorder="1" applyAlignment="1">
      <alignment horizontal="center" vertical="center" wrapText="1"/>
    </xf>
    <xf numFmtId="43" fontId="43" fillId="0" borderId="0" xfId="5" applyFont="1" applyBorder="1" applyAlignment="1">
      <alignment horizontal="center" vertical="center" wrapText="1"/>
    </xf>
    <xf numFmtId="0" fontId="42" fillId="2" borderId="0" xfId="0" applyFont="1" applyFill="1" applyAlignment="1">
      <alignment vertical="center" wrapText="1"/>
    </xf>
    <xf numFmtId="167" fontId="42" fillId="0" borderId="0" xfId="0" applyNumberFormat="1" applyFont="1" applyAlignment="1">
      <alignment vertical="center" wrapText="1"/>
    </xf>
    <xf numFmtId="0" fontId="42" fillId="0" borderId="0" xfId="0" applyFont="1" applyAlignment="1">
      <alignment vertical="center" wrapText="1"/>
    </xf>
    <xf numFmtId="44" fontId="42" fillId="0" borderId="0" xfId="0" applyNumberFormat="1" applyFont="1" applyAlignment="1">
      <alignment vertical="center" wrapText="1"/>
    </xf>
    <xf numFmtId="41" fontId="42" fillId="0" borderId="0" xfId="6" applyFont="1" applyAlignment="1">
      <alignment vertical="center" wrapText="1"/>
    </xf>
    <xf numFmtId="43" fontId="42" fillId="0" borderId="0" xfId="5" applyFont="1" applyAlignment="1">
      <alignment vertical="center" wrapText="1"/>
    </xf>
    <xf numFmtId="43" fontId="43" fillId="0" borderId="15" xfId="5" applyFont="1" applyFill="1" applyBorder="1" applyAlignment="1">
      <alignment vertical="center" wrapText="1"/>
    </xf>
    <xf numFmtId="43" fontId="43" fillId="0" borderId="24" xfId="5" applyFont="1" applyFill="1" applyBorder="1" applyAlignment="1">
      <alignment vertical="center" wrapText="1"/>
    </xf>
    <xf numFmtId="0" fontId="42" fillId="0" borderId="30" xfId="0" applyFont="1" applyFill="1" applyBorder="1" applyAlignment="1">
      <alignment vertical="center" wrapText="1"/>
    </xf>
    <xf numFmtId="0" fontId="42" fillId="0" borderId="31" xfId="0" applyFont="1" applyFill="1" applyBorder="1" applyAlignment="1">
      <alignment vertical="center" wrapText="1"/>
    </xf>
    <xf numFmtId="43" fontId="42" fillId="0" borderId="31" xfId="5" applyFont="1" applyFill="1" applyBorder="1" applyAlignment="1">
      <alignment vertical="center" wrapText="1"/>
    </xf>
    <xf numFmtId="43" fontId="42" fillId="0" borderId="32" xfId="5" applyFont="1" applyFill="1" applyBorder="1" applyAlignment="1">
      <alignment vertical="center" wrapText="1"/>
    </xf>
    <xf numFmtId="43" fontId="42" fillId="0" borderId="0" xfId="5" applyFont="1" applyFill="1" applyBorder="1" applyAlignment="1">
      <alignment vertical="center" wrapText="1"/>
    </xf>
    <xf numFmtId="0" fontId="44" fillId="0" borderId="15" xfId="0" applyNumberFormat="1" applyFont="1" applyFill="1" applyBorder="1" applyAlignment="1">
      <alignment vertical="center" wrapText="1"/>
    </xf>
    <xf numFmtId="0" fontId="39" fillId="5" borderId="15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1" fontId="44" fillId="0" borderId="0" xfId="6" applyFont="1" applyAlignment="1">
      <alignment vertical="center" wrapText="1"/>
    </xf>
    <xf numFmtId="41" fontId="42" fillId="0" borderId="0" xfId="6" applyFont="1" applyFill="1" applyBorder="1" applyAlignment="1">
      <alignment vertical="center" wrapText="1"/>
    </xf>
    <xf numFmtId="0" fontId="42" fillId="2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6" fontId="42" fillId="0" borderId="15" xfId="6" applyNumberFormat="1" applyFont="1" applyFill="1" applyBorder="1" applyAlignment="1">
      <alignment vertical="center" wrapText="1"/>
    </xf>
    <xf numFmtId="166" fontId="39" fillId="5" borderId="15" xfId="6" applyNumberFormat="1" applyFont="1" applyFill="1" applyBorder="1" applyAlignment="1">
      <alignment vertical="center" wrapText="1"/>
    </xf>
    <xf numFmtId="0" fontId="46" fillId="0" borderId="15" xfId="0" applyNumberFormat="1" applyFont="1" applyFill="1" applyBorder="1" applyAlignment="1">
      <alignment vertical="center" wrapText="1"/>
    </xf>
    <xf numFmtId="166" fontId="43" fillId="0" borderId="15" xfId="6" applyNumberFormat="1" applyFont="1" applyFill="1" applyBorder="1" applyAlignment="1">
      <alignment vertical="center" wrapText="1"/>
    </xf>
    <xf numFmtId="0" fontId="46" fillId="6" borderId="15" xfId="0" applyNumberFormat="1" applyFont="1" applyFill="1" applyBorder="1" applyAlignment="1">
      <alignment vertical="center" wrapText="1"/>
    </xf>
    <xf numFmtId="166" fontId="43" fillId="6" borderId="15" xfId="6" applyNumberFormat="1" applyFont="1" applyFill="1" applyBorder="1" applyAlignment="1">
      <alignment vertical="center" wrapText="1"/>
    </xf>
    <xf numFmtId="0" fontId="39" fillId="4" borderId="15" xfId="0" applyNumberFormat="1" applyFont="1" applyFill="1" applyBorder="1" applyAlignment="1">
      <alignment vertical="center" wrapText="1"/>
    </xf>
    <xf numFmtId="166" fontId="39" fillId="4" borderId="15" xfId="6" applyNumberFormat="1" applyFont="1" applyFill="1" applyBorder="1" applyAlignment="1">
      <alignment vertical="center" wrapText="1"/>
    </xf>
    <xf numFmtId="0" fontId="38" fillId="0" borderId="0" xfId="1" applyFont="1" applyBorder="1" applyAlignment="1">
      <alignment horizontal="center" vertical="center" wrapText="1"/>
    </xf>
    <xf numFmtId="0" fontId="38" fillId="0" borderId="11" xfId="1" applyFont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7" fillId="0" borderId="0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2" fillId="2" borderId="10" xfId="7" applyFont="1" applyFill="1" applyBorder="1" applyAlignment="1">
      <alignment horizontal="center"/>
    </xf>
    <xf numFmtId="0" fontId="32" fillId="2" borderId="0" xfId="7" applyFont="1" applyFill="1" applyAlignment="1">
      <alignment horizontal="center"/>
    </xf>
    <xf numFmtId="0" fontId="32" fillId="2" borderId="11" xfId="7" applyFont="1" applyFill="1" applyBorder="1" applyAlignment="1">
      <alignment horizontal="center"/>
    </xf>
    <xf numFmtId="0" fontId="5" fillId="0" borderId="0" xfId="7" applyFont="1" applyAlignment="1">
      <alignment horizontal="left" vertical="top" wrapText="1"/>
    </xf>
    <xf numFmtId="0" fontId="5" fillId="0" borderId="0" xfId="7" applyFont="1" applyAlignment="1">
      <alignment horizontal="center" vertical="center" wrapText="1"/>
    </xf>
    <xf numFmtId="0" fontId="37" fillId="2" borderId="3" xfId="7" applyFont="1" applyFill="1" applyBorder="1" applyAlignment="1">
      <alignment horizontal="center"/>
    </xf>
    <xf numFmtId="0" fontId="37" fillId="2" borderId="4" xfId="7" applyFont="1" applyFill="1" applyBorder="1" applyAlignment="1">
      <alignment horizontal="center"/>
    </xf>
    <xf numFmtId="0" fontId="37" fillId="2" borderId="2" xfId="7" applyFont="1" applyFill="1" applyBorder="1" applyAlignment="1">
      <alignment horizontal="center"/>
    </xf>
    <xf numFmtId="0" fontId="27" fillId="0" borderId="1" xfId="7" applyFont="1" applyBorder="1" applyAlignment="1">
      <alignment horizontal="center" vertical="center"/>
    </xf>
    <xf numFmtId="0" fontId="27" fillId="0" borderId="8" xfId="7" applyFont="1" applyBorder="1" applyAlignment="1">
      <alignment horizontal="center" vertical="center"/>
    </xf>
    <xf numFmtId="0" fontId="4" fillId="0" borderId="3" xfId="7" applyFont="1" applyBorder="1" applyAlignment="1">
      <alignment horizontal="left" vertical="center"/>
    </xf>
    <xf numFmtId="0" fontId="4" fillId="0" borderId="4" xfId="7" applyFont="1" applyBorder="1" applyAlignment="1">
      <alignment horizontal="left" vertical="center"/>
    </xf>
    <xf numFmtId="0" fontId="4" fillId="0" borderId="2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7" xfId="7" applyFont="1" applyBorder="1" applyAlignment="1">
      <alignment horizontal="left" vertical="center" wrapText="1"/>
    </xf>
    <xf numFmtId="0" fontId="28" fillId="2" borderId="3" xfId="7" applyFont="1" applyFill="1" applyBorder="1" applyAlignment="1">
      <alignment horizontal="center" vertical="center" wrapText="1"/>
    </xf>
    <xf numFmtId="0" fontId="28" fillId="2" borderId="4" xfId="7" applyFont="1" applyFill="1" applyBorder="1" applyAlignment="1">
      <alignment horizontal="center" vertical="center" wrapText="1"/>
    </xf>
    <xf numFmtId="0" fontId="28" fillId="2" borderId="2" xfId="7" applyFont="1" applyFill="1" applyBorder="1" applyAlignment="1">
      <alignment horizontal="center" vertical="center" wrapText="1"/>
    </xf>
    <xf numFmtId="0" fontId="4" fillId="0" borderId="3" xfId="7" applyFont="1" applyBorder="1" applyAlignment="1">
      <alignment horizontal="left" vertical="center" wrapText="1"/>
    </xf>
    <xf numFmtId="0" fontId="4" fillId="0" borderId="2" xfId="7" applyFont="1" applyBorder="1" applyAlignment="1">
      <alignment horizontal="left" vertical="center" wrapText="1"/>
    </xf>
    <xf numFmtId="0" fontId="7" fillId="0" borderId="10" xfId="7" applyFont="1" applyBorder="1" applyAlignment="1">
      <alignment horizontal="center"/>
    </xf>
    <xf numFmtId="0" fontId="7" fillId="0" borderId="0" xfId="7" applyFont="1" applyAlignment="1">
      <alignment horizontal="center"/>
    </xf>
    <xf numFmtId="0" fontId="7" fillId="0" borderId="11" xfId="7" applyFont="1" applyBorder="1" applyAlignment="1">
      <alignment horizontal="center"/>
    </xf>
    <xf numFmtId="43" fontId="42" fillId="0" borderId="0" xfId="0" applyNumberFormat="1" applyFont="1" applyFill="1" applyBorder="1" applyAlignment="1">
      <alignment vertical="center" wrapText="1"/>
    </xf>
  </cellXfs>
  <cellStyles count="9">
    <cellStyle name="Millares" xfId="5" builtinId="3"/>
    <cellStyle name="Millares [0]" xfId="6" builtinId="6"/>
    <cellStyle name="Millares 2" xfId="2" xr:uid="{00000000-0005-0000-0000-000002000000}"/>
    <cellStyle name="Millares 2 2" xfId="8" xr:uid="{00000000-0005-0000-0000-000003000000}"/>
    <cellStyle name="Millares 2 2 3" xfId="4" xr:uid="{00000000-0005-0000-0000-000004000000}"/>
    <cellStyle name="Normal" xfId="0" builtinId="0"/>
    <cellStyle name="Normal 2" xfId="1" xr:uid="{00000000-0005-0000-0000-000006000000}"/>
    <cellStyle name="Normal 2 2" xfId="7" xr:uid="{00000000-0005-0000-0000-000007000000}"/>
    <cellStyle name="Normal 3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86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O98"/>
  <sheetViews>
    <sheetView topLeftCell="C43" zoomScale="84" zoomScaleNormal="84" workbookViewId="0">
      <selection activeCell="O54" sqref="O54"/>
    </sheetView>
  </sheetViews>
  <sheetFormatPr baseColWidth="10" defaultColWidth="11.42578125" defaultRowHeight="11.25" outlineLevelCol="1"/>
  <cols>
    <col min="1" max="1" width="13.5703125" style="140" customWidth="1"/>
    <col min="2" max="2" width="67.85546875" style="3" bestFit="1" customWidth="1"/>
    <col min="3" max="3" width="4.42578125" style="3" customWidth="1" outlineLevel="1"/>
    <col min="4" max="4" width="18.85546875" style="122" bestFit="1" customWidth="1"/>
    <col min="5" max="5" width="3.42578125" style="19" customWidth="1"/>
    <col min="6" max="6" width="18.7109375" style="116" customWidth="1" outlineLevel="1"/>
    <col min="7" max="7" width="4.42578125" style="140" bestFit="1" customWidth="1"/>
    <col min="8" max="8" width="67.85546875" style="3" customWidth="1"/>
    <col min="9" max="9" width="3.28515625" style="28" customWidth="1" outlineLevel="1"/>
    <col min="10" max="10" width="18.7109375" style="3" customWidth="1"/>
    <col min="11" max="11" width="4.28515625" style="3" customWidth="1"/>
    <col min="12" max="12" width="19.85546875" style="3" customWidth="1" outlineLevel="1"/>
    <col min="13" max="13" width="14.7109375" style="3" bestFit="1" customWidth="1"/>
    <col min="14" max="14" width="12.85546875" style="3" bestFit="1" customWidth="1"/>
    <col min="15" max="15" width="15" style="3" bestFit="1" customWidth="1"/>
    <col min="16" max="16384" width="11.42578125" style="3"/>
  </cols>
  <sheetData>
    <row r="1" spans="1:12" ht="32.1" customHeight="1">
      <c r="A1" s="303"/>
      <c r="B1" s="23" t="s">
        <v>0</v>
      </c>
      <c r="C1" s="305" t="s">
        <v>1</v>
      </c>
      <c r="D1" s="306"/>
      <c r="E1" s="306"/>
      <c r="F1" s="306"/>
      <c r="G1" s="306"/>
      <c r="H1" s="307" t="s">
        <v>2</v>
      </c>
      <c r="I1" s="308"/>
      <c r="J1" s="24" t="s">
        <v>3</v>
      </c>
      <c r="K1" s="1"/>
      <c r="L1" s="2"/>
    </row>
    <row r="2" spans="1:12" ht="32.1" customHeight="1">
      <c r="A2" s="304"/>
      <c r="B2" s="25" t="s">
        <v>4</v>
      </c>
      <c r="C2" s="309" t="s">
        <v>5</v>
      </c>
      <c r="D2" s="310"/>
      <c r="E2" s="310"/>
      <c r="F2" s="310"/>
      <c r="G2" s="310"/>
      <c r="H2" s="311" t="s">
        <v>6</v>
      </c>
      <c r="I2" s="312"/>
      <c r="J2" s="26" t="s">
        <v>7</v>
      </c>
      <c r="K2" s="4"/>
      <c r="L2" s="5"/>
    </row>
    <row r="3" spans="1:12" ht="12" thickBo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</row>
    <row r="4" spans="1:12">
      <c r="A4" s="133"/>
      <c r="B4" s="81"/>
      <c r="C4" s="81"/>
      <c r="D4" s="107"/>
      <c r="E4" s="81"/>
      <c r="F4" s="107"/>
      <c r="G4" s="141"/>
      <c r="H4" s="81"/>
      <c r="I4" s="82"/>
      <c r="J4" s="81"/>
      <c r="K4" s="81"/>
      <c r="L4" s="83"/>
    </row>
    <row r="5" spans="1:12" ht="12.75">
      <c r="A5" s="134"/>
      <c r="B5" s="313" t="s">
        <v>8</v>
      </c>
      <c r="C5" s="313"/>
      <c r="D5" s="313"/>
      <c r="E5" s="313"/>
      <c r="F5" s="313"/>
      <c r="G5" s="313"/>
      <c r="H5" s="313"/>
      <c r="I5" s="313"/>
      <c r="J5" s="313"/>
      <c r="K5" s="313"/>
      <c r="L5" s="314"/>
    </row>
    <row r="6" spans="1:12">
      <c r="A6" s="134"/>
      <c r="B6" s="301" t="s">
        <v>9</v>
      </c>
      <c r="C6" s="301"/>
      <c r="D6" s="301"/>
      <c r="E6" s="301"/>
      <c r="F6" s="301"/>
      <c r="G6" s="301"/>
      <c r="H6" s="301"/>
      <c r="I6" s="301"/>
      <c r="J6" s="301"/>
      <c r="K6" s="301"/>
      <c r="L6" s="302"/>
    </row>
    <row r="7" spans="1:12">
      <c r="A7" s="134"/>
      <c r="B7" s="202"/>
      <c r="C7" s="202"/>
      <c r="D7" s="119"/>
      <c r="E7" s="6"/>
      <c r="F7" s="108"/>
      <c r="G7" s="203"/>
      <c r="H7" s="204"/>
      <c r="I7" s="205"/>
      <c r="J7" s="204"/>
      <c r="K7" s="204"/>
      <c r="L7" s="7"/>
    </row>
    <row r="8" spans="1:12">
      <c r="A8" s="134"/>
      <c r="B8" s="202"/>
      <c r="C8" s="202"/>
      <c r="D8" s="119"/>
      <c r="E8" s="6"/>
      <c r="F8" s="108"/>
      <c r="G8" s="203"/>
      <c r="H8" s="204"/>
      <c r="I8" s="205"/>
      <c r="J8" s="204"/>
      <c r="K8" s="204"/>
      <c r="L8" s="7"/>
    </row>
    <row r="9" spans="1:12">
      <c r="A9" s="134"/>
      <c r="B9" s="202"/>
      <c r="C9" s="202"/>
      <c r="D9" s="119"/>
      <c r="E9" s="6"/>
      <c r="F9" s="108"/>
      <c r="G9" s="203"/>
      <c r="H9" s="204"/>
      <c r="I9" s="205"/>
      <c r="J9" s="204"/>
      <c r="K9" s="204"/>
      <c r="L9" s="7"/>
    </row>
    <row r="10" spans="1:12" ht="16.5" customHeight="1">
      <c r="A10" s="134"/>
      <c r="B10" s="202"/>
      <c r="C10" s="202"/>
      <c r="D10" s="119"/>
      <c r="E10" s="6"/>
      <c r="F10" s="108"/>
      <c r="G10" s="203"/>
      <c r="H10" s="204"/>
      <c r="I10" s="205"/>
      <c r="J10" s="204"/>
      <c r="K10" s="204"/>
      <c r="L10" s="7"/>
    </row>
    <row r="11" spans="1:12" s="22" customFormat="1" ht="12.75">
      <c r="A11" s="135"/>
      <c r="B11" s="206" t="s">
        <v>10</v>
      </c>
      <c r="C11" s="206"/>
      <c r="D11" s="130" t="s">
        <v>828</v>
      </c>
      <c r="E11" s="20"/>
      <c r="F11" s="109" t="s">
        <v>829</v>
      </c>
      <c r="G11" s="207"/>
      <c r="H11" s="206" t="s">
        <v>10</v>
      </c>
      <c r="I11" s="208" t="s">
        <v>11</v>
      </c>
      <c r="J11" s="129" t="str">
        <f>+D11</f>
        <v>JULIO DE 2022</v>
      </c>
      <c r="K11" s="20"/>
      <c r="L11" s="21" t="str">
        <f>+F11</f>
        <v>JULIO DE 2021</v>
      </c>
    </row>
    <row r="12" spans="1:12">
      <c r="A12" s="134"/>
      <c r="B12" s="204"/>
      <c r="C12" s="209"/>
      <c r="D12" s="120"/>
      <c r="E12" s="8"/>
      <c r="F12" s="110"/>
      <c r="G12" s="203"/>
      <c r="H12" s="204"/>
      <c r="I12" s="205"/>
      <c r="J12" s="204"/>
      <c r="K12" s="204"/>
      <c r="L12" s="7"/>
    </row>
    <row r="13" spans="1:12" ht="12.75">
      <c r="A13" s="134"/>
      <c r="B13" s="210" t="s">
        <v>12</v>
      </c>
      <c r="C13" s="210"/>
      <c r="D13" s="95"/>
      <c r="E13" s="9"/>
      <c r="F13" s="111"/>
      <c r="G13" s="203"/>
      <c r="H13" s="210" t="s">
        <v>13</v>
      </c>
      <c r="I13" s="211"/>
      <c r="J13" s="9"/>
      <c r="K13" s="9"/>
      <c r="L13" s="10"/>
    </row>
    <row r="14" spans="1:12" ht="12.75">
      <c r="A14" s="134"/>
      <c r="B14" s="210"/>
      <c r="C14" s="210"/>
      <c r="D14" s="93"/>
      <c r="E14" s="9"/>
      <c r="F14" s="111"/>
      <c r="G14" s="203"/>
      <c r="H14" s="210"/>
      <c r="I14" s="211"/>
      <c r="J14" s="9"/>
      <c r="K14" s="9"/>
      <c r="L14" s="10"/>
    </row>
    <row r="15" spans="1:12" ht="13.5" thickBot="1">
      <c r="A15" s="134"/>
      <c r="B15" s="212" t="s">
        <v>14</v>
      </c>
      <c r="C15" s="210"/>
      <c r="D15" s="92">
        <f>+D16+D19+D25+D23</f>
        <v>10174299293.02</v>
      </c>
      <c r="E15" s="9"/>
      <c r="F15" s="92">
        <f>+F16+F19+F25+F23</f>
        <v>10556654815.530001</v>
      </c>
      <c r="G15" s="203"/>
      <c r="H15" s="212" t="s">
        <v>15</v>
      </c>
      <c r="I15" s="211"/>
      <c r="J15" s="92">
        <f>+J16+J22+J24</f>
        <v>11010048783.32</v>
      </c>
      <c r="K15" s="93"/>
      <c r="L15" s="94">
        <f>+L16+L22</f>
        <v>1469761214</v>
      </c>
    </row>
    <row r="16" spans="1:12" ht="12.75">
      <c r="A16" s="136" t="s">
        <v>16</v>
      </c>
      <c r="B16" s="213" t="s">
        <v>17</v>
      </c>
      <c r="C16" s="210"/>
      <c r="D16" s="106">
        <f>+SUM(D17:D18)</f>
        <v>766103753.51999998</v>
      </c>
      <c r="E16" s="9"/>
      <c r="F16" s="106">
        <f>+SUM(F17:F18)</f>
        <v>817807045.67999995</v>
      </c>
      <c r="G16" s="214" t="s">
        <v>18</v>
      </c>
      <c r="H16" s="213" t="s">
        <v>19</v>
      </c>
      <c r="I16" s="215"/>
      <c r="J16" s="95">
        <f>+J17+J18+J19+J20+J21</f>
        <v>119828264.31</v>
      </c>
      <c r="K16" s="93"/>
      <c r="L16" s="96">
        <f>+L17+L18+L19+L20+L21</f>
        <v>118080913</v>
      </c>
    </row>
    <row r="17" spans="1:14" ht="12.75">
      <c r="A17" s="137" t="s">
        <v>20</v>
      </c>
      <c r="B17" s="216" t="s">
        <v>21</v>
      </c>
      <c r="C17" s="210"/>
      <c r="D17" s="11">
        <f>+VLOOKUP(A17,'JULIO 2022'!$A$7:$H$500,7,0)</f>
        <v>12000000</v>
      </c>
      <c r="E17" s="9"/>
      <c r="F17" s="112">
        <f>+VLOOKUP(A17,'JULIO 2021'!$A$7:$H$474,7,0)</f>
        <v>10000000</v>
      </c>
      <c r="G17" s="217" t="s">
        <v>22</v>
      </c>
      <c r="H17" s="216" t="s">
        <v>23</v>
      </c>
      <c r="I17" s="211"/>
      <c r="J17" s="11">
        <f>+VLOOKUP(G17,'JULIO 2022'!$A$7:$H$500,7,0)</f>
        <v>6034310.3099999996</v>
      </c>
      <c r="K17" s="93"/>
      <c r="L17" s="149">
        <f>+VLOOKUP(G17,'JULIO 2021'!$A$7:$H$475,7,0)</f>
        <v>0</v>
      </c>
    </row>
    <row r="18" spans="1:14" ht="12.75">
      <c r="A18" s="137" t="s">
        <v>24</v>
      </c>
      <c r="B18" s="216" t="s">
        <v>25</v>
      </c>
      <c r="C18" s="210"/>
      <c r="D18" s="11">
        <f>+VLOOKUP(A18,'JULIO 2022'!$A$7:$H$500,7,0)</f>
        <v>754103753.51999998</v>
      </c>
      <c r="E18" s="9"/>
      <c r="F18" s="112">
        <f>+VLOOKUP(A18,'JULIO 2021'!$A$7:$H$474,7,0)</f>
        <v>807807045.67999995</v>
      </c>
      <c r="G18" s="217" t="s">
        <v>26</v>
      </c>
      <c r="H18" s="216" t="s">
        <v>27</v>
      </c>
      <c r="I18" s="211"/>
      <c r="J18" s="11">
        <f>+VLOOKUP(G18,'JULIO 2022'!$A$7:$H$500,7,0)</f>
        <v>31310020</v>
      </c>
      <c r="K18" s="93"/>
      <c r="L18" s="149">
        <f>+VLOOKUP(G18,'JULIO 2021'!$A$7:$H$475,7,0)</f>
        <v>47527268</v>
      </c>
    </row>
    <row r="19" spans="1:14" ht="12.75">
      <c r="A19" s="136" t="s">
        <v>28</v>
      </c>
      <c r="B19" s="213" t="s">
        <v>29</v>
      </c>
      <c r="C19" s="210"/>
      <c r="D19" s="106">
        <f>+SUM(D20:D22)</f>
        <v>1511014074.5800002</v>
      </c>
      <c r="E19" s="9"/>
      <c r="F19" s="106">
        <f>+SUM(F20:F22)</f>
        <v>3125358679.0999999</v>
      </c>
      <c r="G19" s="217" t="s">
        <v>30</v>
      </c>
      <c r="H19" s="216" t="s">
        <v>31</v>
      </c>
      <c r="I19" s="211"/>
      <c r="J19" s="11">
        <f>+VLOOKUP(G19,'JULIO 2022'!$A$7:$H$500,7,0)</f>
        <v>5539053</v>
      </c>
      <c r="K19" s="93"/>
      <c r="L19" s="149">
        <f>+VLOOKUP(G19,'JULIO 2021'!$A$7:$H$475,7,0)</f>
        <v>0</v>
      </c>
    </row>
    <row r="20" spans="1:14" ht="12.75">
      <c r="A20" s="137" t="s">
        <v>32</v>
      </c>
      <c r="B20" s="216" t="s">
        <v>33</v>
      </c>
      <c r="C20" s="210"/>
      <c r="D20" s="11">
        <f>+VLOOKUP(A20,'JULIO 2022'!$A$7:$H$500,7,0)</f>
        <v>1495281953.6800001</v>
      </c>
      <c r="E20" s="9"/>
      <c r="F20" s="112">
        <f>+VLOOKUP(A20,'JULIO 2021'!$A$7:$H$474,7,0)</f>
        <v>3019201370.1999998</v>
      </c>
      <c r="G20" s="217" t="s">
        <v>34</v>
      </c>
      <c r="H20" s="216" t="s">
        <v>35</v>
      </c>
      <c r="I20" s="211"/>
      <c r="J20" s="11">
        <f>+VLOOKUP(G20,'JULIO 2022'!$A$7:$H$500,7,0)</f>
        <v>75649221</v>
      </c>
      <c r="K20" s="93"/>
      <c r="L20" s="149">
        <f>+VLOOKUP(G20,'JULIO 2021'!$A$7:$H$475,7,0)</f>
        <v>70388145</v>
      </c>
    </row>
    <row r="21" spans="1:14" ht="12.75">
      <c r="A21" s="137" t="s">
        <v>36</v>
      </c>
      <c r="B21" s="216" t="s">
        <v>37</v>
      </c>
      <c r="C21" s="210"/>
      <c r="D21" s="11">
        <f>+VLOOKUP(A21,'JULIO 2022'!$A$7:$H$500,7,0)</f>
        <v>15732120.9</v>
      </c>
      <c r="E21" s="9"/>
      <c r="F21" s="112">
        <f>+VLOOKUP(A21,'JULIO 2021'!$A$7:$H$474,7,0)</f>
        <v>106157308.90000001</v>
      </c>
      <c r="G21" s="217" t="s">
        <v>38</v>
      </c>
      <c r="H21" s="216" t="s">
        <v>39</v>
      </c>
      <c r="I21" s="211"/>
      <c r="J21" s="11">
        <f>+VLOOKUP(G21,'JULIO 2022'!$A$7:$H$500,7,0)</f>
        <v>1295660</v>
      </c>
      <c r="K21" s="93"/>
      <c r="L21" s="149">
        <f>+VLOOKUP(G21,'JULIO 2021'!$A$7:$H$475,7,0)</f>
        <v>165500</v>
      </c>
    </row>
    <row r="22" spans="1:14" ht="12.75">
      <c r="A22" s="137" t="s">
        <v>40</v>
      </c>
      <c r="B22" s="216" t="s">
        <v>41</v>
      </c>
      <c r="C22" s="210"/>
      <c r="D22" s="11">
        <f>+VLOOKUP(A22,'JULIO 2022'!$A$7:$H$500,7,0)</f>
        <v>0</v>
      </c>
      <c r="E22" s="9"/>
      <c r="F22" s="112">
        <f>+VLOOKUP(A22,'JULIO 2021'!$A$7:$H$474,7,0)</f>
        <v>0</v>
      </c>
      <c r="G22" s="214" t="s">
        <v>42</v>
      </c>
      <c r="H22" s="213" t="s">
        <v>43</v>
      </c>
      <c r="I22" s="218"/>
      <c r="J22" s="97">
        <f>+J23</f>
        <v>1382805364.1300001</v>
      </c>
      <c r="K22" s="93"/>
      <c r="L22" s="98">
        <f>+L23</f>
        <v>1351680301</v>
      </c>
    </row>
    <row r="23" spans="1:14" ht="12.75">
      <c r="A23" s="137">
        <v>15</v>
      </c>
      <c r="B23" s="213" t="s">
        <v>44</v>
      </c>
      <c r="C23" s="210"/>
      <c r="D23" s="106">
        <f>+SUM(D24)</f>
        <v>0</v>
      </c>
      <c r="E23" s="9"/>
      <c r="F23" s="106">
        <f>+SUM(F24)</f>
        <v>0</v>
      </c>
      <c r="G23" s="217" t="s">
        <v>45</v>
      </c>
      <c r="H23" s="216" t="s">
        <v>46</v>
      </c>
      <c r="I23" s="211"/>
      <c r="J23" s="11">
        <f>+VLOOKUP(G23,'JULIO 2022'!$A$7:$H$500,7,0)</f>
        <v>1382805364.1300001</v>
      </c>
      <c r="K23" s="93"/>
      <c r="L23" s="149">
        <f>+VLOOKUP(G23,'JULIO 2021'!$A$7:$H$475,7,0)</f>
        <v>1351680301</v>
      </c>
    </row>
    <row r="24" spans="1:14" ht="12.75">
      <c r="A24" s="143" t="s">
        <v>47</v>
      </c>
      <c r="B24" s="216" t="s">
        <v>48</v>
      </c>
      <c r="C24" s="210"/>
      <c r="D24" s="11">
        <f>+VLOOKUP(A24,'JULIO 2022'!$A$7:$H$500,7,0)</f>
        <v>0</v>
      </c>
      <c r="E24" s="9"/>
      <c r="F24" s="112">
        <v>0</v>
      </c>
      <c r="G24" s="217" t="s">
        <v>49</v>
      </c>
      <c r="H24" s="213" t="s">
        <v>50</v>
      </c>
      <c r="I24" s="218"/>
      <c r="J24" s="219">
        <f>+SUM(J25)</f>
        <v>9507415154.8799992</v>
      </c>
      <c r="K24" s="93"/>
      <c r="L24" s="150">
        <f>+SUM(L25)</f>
        <v>0</v>
      </c>
    </row>
    <row r="25" spans="1:14" ht="12.75">
      <c r="A25" s="136" t="s">
        <v>51</v>
      </c>
      <c r="B25" s="213" t="s">
        <v>52</v>
      </c>
      <c r="C25" s="210"/>
      <c r="D25" s="106">
        <f>+SUM(D26:D30)</f>
        <v>7897181464.9200001</v>
      </c>
      <c r="E25" s="9"/>
      <c r="F25" s="106">
        <f>+SUM(F26:F30)</f>
        <v>6613489090.750001</v>
      </c>
      <c r="G25" s="217" t="s">
        <v>53</v>
      </c>
      <c r="H25" s="216" t="s">
        <v>54</v>
      </c>
      <c r="I25" s="211"/>
      <c r="J25" s="11">
        <f>+VLOOKUP(G25,'JULIO 2022'!$A$7:$H$500,7,0)</f>
        <v>9507415154.8799992</v>
      </c>
      <c r="K25" s="93"/>
      <c r="L25" s="149">
        <v>0</v>
      </c>
    </row>
    <row r="26" spans="1:14" ht="12.75">
      <c r="A26" s="137" t="s">
        <v>55</v>
      </c>
      <c r="B26" s="216" t="s">
        <v>56</v>
      </c>
      <c r="C26" s="210"/>
      <c r="D26" s="11">
        <f>+VLOOKUP(A26,'JULIO 2022'!$A$7:$H$500,7,0)</f>
        <v>156055599.96000001</v>
      </c>
      <c r="E26" s="9"/>
      <c r="F26" s="112">
        <f>+VLOOKUP(A26,'JULIO 2021'!$A$7:$H$474,7,0)</f>
        <v>216798251.77000001</v>
      </c>
      <c r="G26" s="203"/>
      <c r="H26" s="204"/>
      <c r="I26" s="205"/>
      <c r="J26" s="204"/>
      <c r="K26" s="204"/>
      <c r="L26" s="7"/>
    </row>
    <row r="27" spans="1:14" ht="12.75">
      <c r="A27" s="137" t="s">
        <v>57</v>
      </c>
      <c r="B27" s="216" t="s">
        <v>58</v>
      </c>
      <c r="C27" s="210"/>
      <c r="D27" s="11">
        <f>+VLOOKUP(A27,'JULIO 2022'!$A$7:$H$500,7,0)</f>
        <v>2548250</v>
      </c>
      <c r="E27" s="9"/>
      <c r="F27" s="112">
        <f>+VLOOKUP(A27,'JULIO 2021'!$A$7:$H$474,7,0)</f>
        <v>7532548</v>
      </c>
      <c r="G27" s="203"/>
      <c r="H27" s="204"/>
      <c r="I27" s="205"/>
      <c r="J27" s="204"/>
      <c r="K27" s="204"/>
      <c r="L27" s="7"/>
    </row>
    <row r="28" spans="1:14" ht="12.75">
      <c r="A28" s="137" t="s">
        <v>59</v>
      </c>
      <c r="B28" s="216" t="s">
        <v>60</v>
      </c>
      <c r="C28" s="210"/>
      <c r="D28" s="11">
        <f>+VLOOKUP(A28,'JULIO 2022'!$A$7:$H$500,7,0)</f>
        <v>7344409232.3199997</v>
      </c>
      <c r="E28" s="9"/>
      <c r="F28" s="112">
        <f>+VLOOKUP(A28,'JULIO 2021'!$A$7:$H$474,7,0)</f>
        <v>5968796911.9899998</v>
      </c>
      <c r="G28" s="217" t="s">
        <v>38</v>
      </c>
      <c r="H28" s="204"/>
      <c r="I28" s="205"/>
      <c r="J28" s="204"/>
      <c r="K28" s="204"/>
      <c r="L28" s="7"/>
    </row>
    <row r="29" spans="1:14" ht="13.5" thickBot="1">
      <c r="A29" s="137" t="s">
        <v>61</v>
      </c>
      <c r="B29" s="216" t="s">
        <v>62</v>
      </c>
      <c r="C29" s="210"/>
      <c r="D29" s="11">
        <f>+VLOOKUP(A29,'JULIO 2022'!$A$7:$H$500,7,0)</f>
        <v>394168382.63999999</v>
      </c>
      <c r="E29" s="9"/>
      <c r="F29" s="112">
        <f>+VLOOKUP(A29,'JULIO 2021'!$A$7:$H$474,7,0)</f>
        <v>462812051.63999999</v>
      </c>
      <c r="G29" s="214" t="s">
        <v>63</v>
      </c>
      <c r="H29" s="213" t="s">
        <v>64</v>
      </c>
      <c r="I29" s="218"/>
      <c r="J29" s="92">
        <f>+J30+J33</f>
        <v>10894216820.059999</v>
      </c>
      <c r="K29" s="93"/>
      <c r="L29" s="94">
        <f>+L30+L33</f>
        <v>2133182876.8899999</v>
      </c>
    </row>
    <row r="30" spans="1:14" ht="12.75">
      <c r="A30" s="137" t="s">
        <v>65</v>
      </c>
      <c r="B30" s="216" t="s">
        <v>66</v>
      </c>
      <c r="C30" s="210"/>
      <c r="D30" s="11">
        <f>+VLOOKUP(A30,'JULIO 2022'!$A$7:$H$500,7,0)</f>
        <v>0</v>
      </c>
      <c r="E30" s="9"/>
      <c r="F30" s="112">
        <f>+VLOOKUP(A30,'JULIO 2021'!$A$7:$H$474,7,0)</f>
        <v>-42450672.649999999</v>
      </c>
      <c r="G30" s="214" t="s">
        <v>18</v>
      </c>
      <c r="H30" s="213" t="s">
        <v>19</v>
      </c>
      <c r="I30" s="205"/>
      <c r="J30" s="95">
        <f>+SUM(J31:J32)</f>
        <v>209568534.06</v>
      </c>
      <c r="K30" s="204"/>
      <c r="L30" s="96">
        <f>+SUM(L31:L32)</f>
        <v>206946819.88999999</v>
      </c>
      <c r="N30" s="14"/>
    </row>
    <row r="31" spans="1:14" ht="12.75">
      <c r="A31" s="137"/>
      <c r="B31" s="216"/>
      <c r="C31" s="210"/>
      <c r="D31" s="11"/>
      <c r="E31" s="9"/>
      <c r="F31" s="112"/>
      <c r="G31" s="203" t="s">
        <v>26</v>
      </c>
      <c r="H31" s="216" t="s">
        <v>27</v>
      </c>
      <c r="I31" s="205"/>
      <c r="J31" s="11">
        <f>+VLOOKUP(G31,'JULIO 2022'!$A$7:$H$500,8,0)</f>
        <v>2838479</v>
      </c>
      <c r="K31" s="204"/>
      <c r="L31" s="149">
        <f>+VLOOKUP(G31,'JULIO 2021'!$A$7:$H$475,8,0)</f>
        <v>0</v>
      </c>
    </row>
    <row r="32" spans="1:14" ht="17.25" thickBot="1">
      <c r="A32" s="137"/>
      <c r="B32" s="212" t="s">
        <v>67</v>
      </c>
      <c r="C32" s="210"/>
      <c r="D32" s="92">
        <f>+D33+D37</f>
        <v>9447770198.2299995</v>
      </c>
      <c r="E32" s="9"/>
      <c r="F32" s="92">
        <f>+F33+F37</f>
        <v>8382151697.0700006</v>
      </c>
      <c r="G32" s="214" t="s">
        <v>38</v>
      </c>
      <c r="H32" s="216" t="s">
        <v>39</v>
      </c>
      <c r="I32" s="211"/>
      <c r="J32" s="11">
        <f>+VLOOKUP(G32,'JULIO 2022'!$A$7:$H$500,8,0)</f>
        <v>206730055.06</v>
      </c>
      <c r="K32" s="93"/>
      <c r="L32" s="149">
        <f>+VLOOKUP(G32,'JULIO 2021'!$A$7:$H$475,8,0)</f>
        <v>206946819.88999999</v>
      </c>
    </row>
    <row r="33" spans="1:12" ht="12.75">
      <c r="A33" s="137" t="s">
        <v>68</v>
      </c>
      <c r="B33" s="212" t="s">
        <v>29</v>
      </c>
      <c r="C33" s="210"/>
      <c r="D33" s="106">
        <f>+SUM(D34:D36)</f>
        <v>2152568816.6599998</v>
      </c>
      <c r="E33" s="9"/>
      <c r="F33" s="106">
        <f>+SUM(F34:F36)</f>
        <v>852191250</v>
      </c>
      <c r="G33" s="217"/>
      <c r="H33" s="213" t="s">
        <v>69</v>
      </c>
      <c r="I33" s="211"/>
      <c r="J33" s="127">
        <f>+SUM(J34)</f>
        <v>10684648286</v>
      </c>
      <c r="K33" s="93"/>
      <c r="L33" s="151">
        <f>+SUM(L34)</f>
        <v>1926236057</v>
      </c>
    </row>
    <row r="34" spans="1:12" ht="12.75">
      <c r="A34" s="137" t="s">
        <v>32</v>
      </c>
      <c r="B34" s="220" t="s">
        <v>33</v>
      </c>
      <c r="C34" s="210"/>
      <c r="D34" s="11">
        <f>+VLOOKUP(A34,'JULIO 2022'!$A$7:$H$500,8,0)</f>
        <v>3075163601.9899998</v>
      </c>
      <c r="E34" s="9"/>
      <c r="F34" s="112">
        <f>+VLOOKUP(A34,'JULIO 2021'!$A$7:$H$474,8,0)</f>
        <v>1125565852</v>
      </c>
      <c r="G34" s="217" t="s">
        <v>70</v>
      </c>
      <c r="H34" s="216" t="s">
        <v>71</v>
      </c>
      <c r="I34" s="211"/>
      <c r="J34" s="11">
        <f>+VLOOKUP(G34,'JULIO 2022'!$A$7:$H$500,8,0)</f>
        <v>10684648286</v>
      </c>
      <c r="K34" s="93"/>
      <c r="L34" s="149">
        <f>+VLOOKUP(G34,'JULIO 2021'!$A$7:$H$475,8,0)</f>
        <v>1926236057</v>
      </c>
    </row>
    <row r="35" spans="1:12" ht="12.75">
      <c r="A35" s="137" t="s">
        <v>36</v>
      </c>
      <c r="B35" s="216" t="s">
        <v>37</v>
      </c>
      <c r="C35" s="210"/>
      <c r="D35" s="11">
        <f>+VLOOKUP(A35,'JULIO 2022'!$A$7:$H$500,8,0)</f>
        <v>42990641</v>
      </c>
      <c r="E35" s="9"/>
      <c r="F35" s="112">
        <f>+VLOOKUP(A35,'JULIO 2021'!$A$7:$H$474,8,0)</f>
        <v>0</v>
      </c>
      <c r="G35" s="203"/>
      <c r="H35" s="204"/>
      <c r="I35" s="205"/>
      <c r="J35" s="221"/>
      <c r="K35" s="221"/>
      <c r="L35" s="101"/>
    </row>
    <row r="36" spans="1:12" ht="13.5" thickBot="1">
      <c r="A36" s="137" t="s">
        <v>40</v>
      </c>
      <c r="B36" s="220" t="s">
        <v>41</v>
      </c>
      <c r="C36" s="210"/>
      <c r="D36" s="11">
        <f>+VLOOKUP(A36,'JULIO 2022'!$A$7:$H$500,8,0)</f>
        <v>-965585426.33000004</v>
      </c>
      <c r="E36" s="9"/>
      <c r="F36" s="112">
        <f>+VLOOKUP(A36,'JULIO 2021'!$A$7:$H$474,8,0)</f>
        <v>-273374602</v>
      </c>
      <c r="G36" s="203"/>
      <c r="H36" s="212" t="s">
        <v>72</v>
      </c>
      <c r="I36" s="222"/>
      <c r="J36" s="99">
        <f>+J15+J29</f>
        <v>21904265603.379997</v>
      </c>
      <c r="K36" s="221"/>
      <c r="L36" s="100">
        <f>+L15+L29</f>
        <v>3602944090.8899999</v>
      </c>
    </row>
    <row r="37" spans="1:12" ht="13.5" thickTop="1">
      <c r="A37" s="137" t="s">
        <v>73</v>
      </c>
      <c r="B37" s="213" t="s">
        <v>74</v>
      </c>
      <c r="C37" s="210"/>
      <c r="D37" s="106">
        <f>+SUM(D38:D46)</f>
        <v>7295201381.5700006</v>
      </c>
      <c r="E37" s="9"/>
      <c r="F37" s="106">
        <f>+F40+F41+F42+F43+F44+F45+F38+F39+F46</f>
        <v>7529960447.0700006</v>
      </c>
      <c r="G37" s="203"/>
      <c r="H37" s="204"/>
      <c r="I37" s="205"/>
      <c r="J37" s="204"/>
      <c r="K37" s="204"/>
      <c r="L37" s="7"/>
    </row>
    <row r="38" spans="1:12" ht="12.75">
      <c r="A38" s="137" t="s">
        <v>75</v>
      </c>
      <c r="B38" s="216" t="s">
        <v>76</v>
      </c>
      <c r="C38" s="210"/>
      <c r="D38" s="11">
        <f>+VLOOKUP(A38,'JULIO 2022'!$A$7:$H$500,8,0)</f>
        <v>0</v>
      </c>
      <c r="E38" s="9"/>
      <c r="F38" s="112">
        <f>+VLOOKUP(A38,'JULIO 2021'!$A$7:$H$474,8,0)</f>
        <v>1030903897</v>
      </c>
      <c r="G38" s="203"/>
      <c r="H38" s="204"/>
      <c r="I38" s="205"/>
      <c r="J38" s="221"/>
      <c r="K38" s="221"/>
      <c r="L38" s="101"/>
    </row>
    <row r="39" spans="1:12" ht="12.75">
      <c r="A39" s="137" t="s">
        <v>77</v>
      </c>
      <c r="B39" s="216" t="s">
        <v>78</v>
      </c>
      <c r="C39" s="204"/>
      <c r="D39" s="11">
        <f>+VLOOKUP(A39,'JULIO 2022'!$A$7:$H$500,8,0)</f>
        <v>11992966.310000001</v>
      </c>
      <c r="E39" s="9"/>
      <c r="F39" s="112">
        <f>+VLOOKUP(A39,'JULIO 2021'!$A$7:$H$474,8,0)</f>
        <v>296624820</v>
      </c>
      <c r="G39" s="203"/>
      <c r="H39" s="212" t="s">
        <v>79</v>
      </c>
      <c r="I39" s="205"/>
      <c r="J39" s="219">
        <f>+J40</f>
        <v>-2282196112.1299968</v>
      </c>
      <c r="K39" s="221"/>
      <c r="L39" s="96">
        <f>+L40</f>
        <v>15335862421.710001</v>
      </c>
    </row>
    <row r="40" spans="1:12" ht="12.75">
      <c r="A40" s="137" t="s">
        <v>80</v>
      </c>
      <c r="B40" s="216" t="s">
        <v>81</v>
      </c>
      <c r="C40" s="210"/>
      <c r="D40" s="11">
        <f>+VLOOKUP(A40,'JULIO 2022'!$A$7:$H$500,8,0)</f>
        <v>0</v>
      </c>
      <c r="E40" s="9"/>
      <c r="F40" s="112">
        <v>0</v>
      </c>
      <c r="G40" s="214" t="s">
        <v>82</v>
      </c>
      <c r="H40" s="213" t="s">
        <v>83</v>
      </c>
      <c r="I40" s="218"/>
      <c r="J40" s="219">
        <f>+J41+J43+J44+J42</f>
        <v>-2282196112.1299968</v>
      </c>
      <c r="K40" s="93"/>
      <c r="L40" s="96">
        <f>L41+L42+L43</f>
        <v>15335862421.710001</v>
      </c>
    </row>
    <row r="41" spans="1:12" ht="12.75">
      <c r="A41" s="137" t="s">
        <v>84</v>
      </c>
      <c r="B41" s="216" t="s">
        <v>85</v>
      </c>
      <c r="C41" s="210"/>
      <c r="D41" s="11">
        <f>+VLOOKUP(A41,'JULIO 2022'!$A$7:$H$500,8,0)</f>
        <v>7347876584.9799995</v>
      </c>
      <c r="E41" s="9"/>
      <c r="F41" s="112">
        <f>+VLOOKUP(A41,'JULIO 2021'!$A$7:$H$474,8,0)</f>
        <v>6399186000.0100002</v>
      </c>
      <c r="G41" s="217" t="s">
        <v>86</v>
      </c>
      <c r="H41" s="216" t="s">
        <v>87</v>
      </c>
      <c r="I41" s="211"/>
      <c r="J41" s="11">
        <f>+VLOOKUP(G41,'JULIO 2022'!$A$7:$H$500,8,0)</f>
        <v>12771061542.1</v>
      </c>
      <c r="K41" s="93"/>
      <c r="L41" s="149">
        <f>+VLOOKUP(G41,'JULIO 2021'!$A$7:$H$475,8,0)</f>
        <v>12771061542.1</v>
      </c>
    </row>
    <row r="42" spans="1:12" ht="12.75">
      <c r="A42" s="137" t="s">
        <v>88</v>
      </c>
      <c r="B42" s="216" t="s">
        <v>89</v>
      </c>
      <c r="C42" s="210"/>
      <c r="D42" s="11">
        <f>+VLOOKUP(A42,'JULIO 2022'!$A$7:$H$500,8,0)</f>
        <v>586621815.59000003</v>
      </c>
      <c r="E42" s="9"/>
      <c r="F42" s="112">
        <f>+VLOOKUP(A42,'JULIO 2021'!$A$7:$H$474,8,0)</f>
        <v>221853967.44999999</v>
      </c>
      <c r="G42" s="203" t="s">
        <v>90</v>
      </c>
      <c r="H42" s="216" t="s">
        <v>91</v>
      </c>
      <c r="I42" s="211"/>
      <c r="J42" s="11">
        <f>+VLOOKUP(G42,'JULIO 2022'!$A$7:$H$500,8,0)</f>
        <v>2314755774.7199998</v>
      </c>
      <c r="K42" s="93"/>
      <c r="L42" s="149">
        <f>+VLOOKUP(G42,'JULIO 2021'!$A$7:$H$475,8,0)</f>
        <v>2802101834.2800002</v>
      </c>
    </row>
    <row r="43" spans="1:12" ht="12.75">
      <c r="A43" s="137" t="s">
        <v>92</v>
      </c>
      <c r="B43" s="216" t="s">
        <v>93</v>
      </c>
      <c r="C43" s="210"/>
      <c r="D43" s="11">
        <f>+VLOOKUP(A43,'JULIO 2022'!$A$7:$H$500,8,0)</f>
        <v>1549676079.6500001</v>
      </c>
      <c r="E43" s="9"/>
      <c r="F43" s="112">
        <f>+VLOOKUP(A43,'JULIO 2021'!$A$7:$H$474,8,0)</f>
        <v>1413116881.8099999</v>
      </c>
      <c r="G43" s="203"/>
      <c r="H43" s="216" t="s">
        <v>94</v>
      </c>
      <c r="I43" s="205"/>
      <c r="J43" s="11">
        <f>+'GCF-FOR10'!E45</f>
        <v>-17368013428.949997</v>
      </c>
      <c r="K43" s="93"/>
      <c r="L43" s="149">
        <f>+'GCF-FOR10'!H45</f>
        <v>-237300954.67000008</v>
      </c>
    </row>
    <row r="44" spans="1:12" ht="12.75">
      <c r="A44" s="137" t="s">
        <v>95</v>
      </c>
      <c r="B44" s="216" t="s">
        <v>96</v>
      </c>
      <c r="C44" s="210"/>
      <c r="D44" s="11">
        <f>+VLOOKUP(A44,'JULIO 2022'!$A$7:$H$500,8,0)</f>
        <v>242083976</v>
      </c>
      <c r="E44" s="9"/>
      <c r="F44" s="112">
        <f>+VLOOKUP(A44,'JULIO 2021'!$A$7:$H$474,8,0)</f>
        <v>242083976</v>
      </c>
      <c r="G44" s="203" t="s">
        <v>97</v>
      </c>
      <c r="H44" s="216" t="s">
        <v>98</v>
      </c>
      <c r="I44" s="211"/>
      <c r="J44" s="11">
        <f>+VLOOKUP(G44,'JULIO 2022'!$A$7:$H$328,8,0)</f>
        <v>0</v>
      </c>
      <c r="K44" s="93"/>
      <c r="L44" s="149">
        <v>0</v>
      </c>
    </row>
    <row r="45" spans="1:12" ht="25.5">
      <c r="A45" s="137" t="s">
        <v>99</v>
      </c>
      <c r="B45" s="216" t="s">
        <v>100</v>
      </c>
      <c r="C45" s="210"/>
      <c r="D45" s="11">
        <f>+VLOOKUP(A45,'JULIO 2022'!$A$7:$H$500,8,0)</f>
        <v>-2089292573.96</v>
      </c>
      <c r="E45" s="9"/>
      <c r="F45" s="112">
        <f>+VLOOKUP(A45,'JULIO 2021'!$A$7:$H$474,8,0)</f>
        <v>-1720051628.2</v>
      </c>
      <c r="G45" s="203"/>
      <c r="H45" s="212"/>
      <c r="I45" s="211"/>
      <c r="J45" s="93"/>
      <c r="K45" s="102"/>
      <c r="L45" s="91"/>
    </row>
    <row r="46" spans="1:12" ht="13.5" thickBot="1">
      <c r="A46" s="137" t="s">
        <v>101</v>
      </c>
      <c r="B46" s="220" t="s">
        <v>102</v>
      </c>
      <c r="C46" s="223"/>
      <c r="D46" s="11">
        <f>+VLOOKUP(A46,'JULIO 2022'!$A$7:$H$500,8,0)</f>
        <v>-353757467</v>
      </c>
      <c r="E46" s="9"/>
      <c r="F46" s="112">
        <f>+VLOOKUP(A46,'JULIO 2021'!$A$7:$H$474,8,0)</f>
        <v>-353757467</v>
      </c>
      <c r="G46" s="203"/>
      <c r="H46" s="212" t="s">
        <v>103</v>
      </c>
      <c r="I46" s="222"/>
      <c r="J46" s="99">
        <f>+J40</f>
        <v>-2282196112.1299968</v>
      </c>
      <c r="K46" s="221"/>
      <c r="L46" s="100">
        <f>+L40</f>
        <v>15335862421.710001</v>
      </c>
    </row>
    <row r="47" spans="1:12" ht="13.5" thickTop="1">
      <c r="A47" s="134"/>
      <c r="B47" s="204"/>
      <c r="C47" s="223"/>
      <c r="D47" s="105"/>
      <c r="E47" s="9"/>
      <c r="F47" s="113"/>
      <c r="G47" s="203"/>
      <c r="H47" s="204"/>
      <c r="I47" s="205"/>
      <c r="J47" s="204"/>
      <c r="K47" s="204"/>
      <c r="L47" s="7"/>
    </row>
    <row r="48" spans="1:12" ht="12.75">
      <c r="A48" s="134"/>
      <c r="B48" s="224"/>
      <c r="C48" s="204"/>
      <c r="D48" s="221"/>
      <c r="E48" s="9"/>
      <c r="F48" s="113"/>
      <c r="G48" s="203"/>
      <c r="H48" s="225"/>
      <c r="I48" s="222"/>
      <c r="J48" s="103"/>
      <c r="K48" s="221"/>
      <c r="L48" s="104"/>
    </row>
    <row r="49" spans="1:15" ht="13.5" thickBot="1">
      <c r="A49" s="134"/>
      <c r="B49" s="212" t="s">
        <v>104</v>
      </c>
      <c r="C49" s="223"/>
      <c r="D49" s="99">
        <f>+D15+D32</f>
        <v>19622069491.25</v>
      </c>
      <c r="E49" s="9"/>
      <c r="F49" s="99">
        <f>+F15+F32</f>
        <v>18938806512.600002</v>
      </c>
      <c r="G49" s="203"/>
      <c r="H49" s="226" t="s">
        <v>105</v>
      </c>
      <c r="I49" s="205"/>
      <c r="J49" s="99">
        <f>+J36+J46</f>
        <v>19622069491.25</v>
      </c>
      <c r="K49" s="105">
        <f>+D49-J49</f>
        <v>0</v>
      </c>
      <c r="L49" s="100">
        <f>+L36+L46</f>
        <v>18938806512.600002</v>
      </c>
      <c r="M49" s="13"/>
      <c r="N49" s="14">
        <f>+D49-J49</f>
        <v>0</v>
      </c>
      <c r="O49" s="14">
        <f>+F49-L49</f>
        <v>0</v>
      </c>
    </row>
    <row r="50" spans="1:15" ht="13.5" thickTop="1">
      <c r="A50" s="134"/>
      <c r="B50" s="227"/>
      <c r="C50" s="223"/>
      <c r="D50" s="106"/>
      <c r="E50" s="204"/>
      <c r="F50" s="113"/>
      <c r="G50" s="203"/>
      <c r="H50" s="226"/>
      <c r="I50" s="205"/>
      <c r="J50" s="106"/>
      <c r="K50" s="105"/>
      <c r="L50" s="101"/>
    </row>
    <row r="51" spans="1:15" ht="12.75">
      <c r="A51" s="134"/>
      <c r="B51" s="227"/>
      <c r="C51" s="223"/>
      <c r="D51" s="106"/>
      <c r="E51" s="204"/>
      <c r="F51" s="113"/>
      <c r="G51" s="203"/>
      <c r="H51" s="226"/>
      <c r="I51" s="205"/>
      <c r="J51" s="106"/>
      <c r="K51" s="105"/>
      <c r="L51" s="101"/>
    </row>
    <row r="52" spans="1:15" ht="12.75">
      <c r="A52" s="134" t="s">
        <v>106</v>
      </c>
      <c r="B52" s="213" t="s">
        <v>107</v>
      </c>
      <c r="C52" s="223"/>
      <c r="D52" s="106">
        <f>+D53+D55+D58</f>
        <v>0</v>
      </c>
      <c r="E52" s="228"/>
      <c r="F52" s="106">
        <f>+F53+F55+F58</f>
        <v>0</v>
      </c>
      <c r="G52" s="203" t="s">
        <v>108</v>
      </c>
      <c r="H52" s="213" t="s">
        <v>109</v>
      </c>
      <c r="I52" s="205"/>
      <c r="J52" s="106">
        <f>+J53+J56+J58</f>
        <v>0</v>
      </c>
      <c r="K52" s="105"/>
      <c r="L52" s="152">
        <f>+L53+L56+L58</f>
        <v>0</v>
      </c>
    </row>
    <row r="53" spans="1:15" ht="12.75">
      <c r="A53" s="134" t="s">
        <v>110</v>
      </c>
      <c r="B53" s="213" t="s">
        <v>111</v>
      </c>
      <c r="C53" s="209"/>
      <c r="D53" s="106">
        <f>+SUM(D54)</f>
        <v>347088385</v>
      </c>
      <c r="E53" s="204"/>
      <c r="F53" s="106">
        <f>F54</f>
        <v>347088385</v>
      </c>
      <c r="G53" s="203" t="s">
        <v>112</v>
      </c>
      <c r="H53" s="213" t="s">
        <v>113</v>
      </c>
      <c r="I53" s="218"/>
      <c r="J53" s="219">
        <f>+J54+J55</f>
        <v>34983325504.209999</v>
      </c>
      <c r="K53" s="105"/>
      <c r="L53" s="96">
        <f>L54+L55</f>
        <v>544807110281.84998</v>
      </c>
    </row>
    <row r="54" spans="1:15" ht="15.75" customHeight="1">
      <c r="A54" s="134" t="s">
        <v>114</v>
      </c>
      <c r="B54" s="216" t="s">
        <v>115</v>
      </c>
      <c r="C54" s="223"/>
      <c r="D54" s="11">
        <f>+VLOOKUP(A54,'JULIO 2022'!$A$7:$H$500,8,0)</f>
        <v>347088385</v>
      </c>
      <c r="E54" s="204"/>
      <c r="F54" s="112">
        <f>+VLOOKUP(A54,'JULIO 2021'!$A$7:$H$477,8,0)</f>
        <v>347088385</v>
      </c>
      <c r="G54" s="203" t="s">
        <v>116</v>
      </c>
      <c r="H54" s="216" t="s">
        <v>117</v>
      </c>
      <c r="I54" s="205"/>
      <c r="J54" s="11">
        <f>+VLOOKUP(G54,'JULIO 2022'!$A$7:$H$550,8,0)</f>
        <v>34961938500</v>
      </c>
      <c r="K54" s="105"/>
      <c r="L54" s="149">
        <f>+VLOOKUP(G54,'JULIO 2021'!$A$7:$H$477,8,0)</f>
        <v>544796773326</v>
      </c>
    </row>
    <row r="55" spans="1:15" ht="12.75">
      <c r="A55" s="134" t="s">
        <v>118</v>
      </c>
      <c r="B55" s="213" t="s">
        <v>119</v>
      </c>
      <c r="C55" s="204"/>
      <c r="D55" s="106">
        <f>+SUM(D56:D57)</f>
        <v>356842527.89999998</v>
      </c>
      <c r="E55" s="128"/>
      <c r="F55" s="106">
        <f>F56+F57</f>
        <v>702008995.89999998</v>
      </c>
      <c r="G55" s="203" t="s">
        <v>120</v>
      </c>
      <c r="H55" s="216" t="s">
        <v>121</v>
      </c>
      <c r="I55" s="205"/>
      <c r="J55" s="11">
        <f>+VLOOKUP(G55,'JULIO 2022'!$A$7:$H$550,8,0)</f>
        <v>21387004.210000001</v>
      </c>
      <c r="K55" s="105"/>
      <c r="L55" s="149">
        <f>+VLOOKUP(G55,'JULIO 2021'!$A$7:$H$477,8,0)</f>
        <v>10336955.85</v>
      </c>
    </row>
    <row r="56" spans="1:15" ht="12.75">
      <c r="A56" s="134" t="s">
        <v>122</v>
      </c>
      <c r="B56" s="216" t="s">
        <v>123</v>
      </c>
      <c r="C56" s="223"/>
      <c r="D56" s="11">
        <f>+VLOOKUP(A56,'JULIO 2022'!$A$7:$H$500,8,0)</f>
        <v>35025440</v>
      </c>
      <c r="E56" s="204"/>
      <c r="F56" s="112">
        <f>+VLOOKUP(A56,'JULIO 2021'!$A$7:$H$477,8,0)</f>
        <v>35025440</v>
      </c>
      <c r="G56" s="203" t="s">
        <v>124</v>
      </c>
      <c r="H56" s="213" t="s">
        <v>125</v>
      </c>
      <c r="I56" s="218"/>
      <c r="J56" s="219">
        <f>+J57</f>
        <v>1568714125</v>
      </c>
      <c r="K56" s="105"/>
      <c r="L56" s="96">
        <f>L57</f>
        <v>1338186070.3699999</v>
      </c>
    </row>
    <row r="57" spans="1:15" ht="12.75">
      <c r="A57" s="134" t="s">
        <v>126</v>
      </c>
      <c r="B57" s="216" t="s">
        <v>127</v>
      </c>
      <c r="C57" s="204"/>
      <c r="D57" s="11">
        <f>+VLOOKUP(A57,'JULIO 2022'!$A$7:$H$500,8,0)</f>
        <v>321817087.89999998</v>
      </c>
      <c r="E57" s="204"/>
      <c r="F57" s="112">
        <f>+VLOOKUP(A57,'JULIO 2021'!$A$7:$H$477,8,0)</f>
        <v>666983555.89999998</v>
      </c>
      <c r="G57" s="203" t="s">
        <v>128</v>
      </c>
      <c r="H57" s="216" t="s">
        <v>129</v>
      </c>
      <c r="I57" s="205"/>
      <c r="J57" s="11">
        <f>+VLOOKUP(G57,'JULIO 2022'!$A$7:$H$550,8,0)</f>
        <v>1568714125</v>
      </c>
      <c r="K57" s="105"/>
      <c r="L57" s="149">
        <f>+VLOOKUP(G57,'JULIO 2021'!$A$7:$H$477,8,0)</f>
        <v>1338186070.3699999</v>
      </c>
    </row>
    <row r="58" spans="1:15" ht="12.75">
      <c r="A58" s="134" t="s">
        <v>130</v>
      </c>
      <c r="B58" s="213" t="s">
        <v>131</v>
      </c>
      <c r="C58" s="210"/>
      <c r="D58" s="106">
        <f>+SUM(D59:D60)</f>
        <v>-703930912.89999998</v>
      </c>
      <c r="E58" s="204"/>
      <c r="F58" s="106">
        <f>+F59+F60</f>
        <v>-1049097380.9</v>
      </c>
      <c r="G58" s="203" t="s">
        <v>132</v>
      </c>
      <c r="H58" s="213" t="s">
        <v>133</v>
      </c>
      <c r="I58" s="218"/>
      <c r="J58" s="219">
        <f>+J59+J60</f>
        <v>-36552039629.209999</v>
      </c>
      <c r="K58" s="221"/>
      <c r="L58" s="96">
        <f>L59+L60</f>
        <v>-546145296352.21997</v>
      </c>
    </row>
    <row r="59" spans="1:15" ht="12.75">
      <c r="A59" s="134" t="s">
        <v>134</v>
      </c>
      <c r="B59" s="216" t="s">
        <v>135</v>
      </c>
      <c r="C59" s="223"/>
      <c r="D59" s="11">
        <f>+VLOOKUP(A59,'JULIO 2022'!$A$7:$H$500,8,0)</f>
        <v>-347088385</v>
      </c>
      <c r="E59" s="204"/>
      <c r="F59" s="112">
        <f>+VLOOKUP(A59,'JULIO 2021'!$A$7:$H$477,8,0)</f>
        <v>-347088385</v>
      </c>
      <c r="G59" s="203" t="s">
        <v>136</v>
      </c>
      <c r="H59" s="216" t="s">
        <v>137</v>
      </c>
      <c r="I59" s="205"/>
      <c r="J59" s="11">
        <f>+VLOOKUP(G59,'JULIO 2022'!$A$7:$H$550,8,0)</f>
        <v>-34983325504.209999</v>
      </c>
      <c r="K59" s="221"/>
      <c r="L59" s="149">
        <f>+VLOOKUP(G59,'JULIO 2021'!$A$7:$H$477,8,0)</f>
        <v>-544807110281.84998</v>
      </c>
    </row>
    <row r="60" spans="1:15" ht="12.75">
      <c r="A60" s="134" t="s">
        <v>138</v>
      </c>
      <c r="B60" s="216" t="s">
        <v>139</v>
      </c>
      <c r="C60" s="204"/>
      <c r="D60" s="11">
        <f>+VLOOKUP(A60,'JULIO 2022'!$A$7:$H$500,8,0)</f>
        <v>-356842527.89999998</v>
      </c>
      <c r="E60" s="204"/>
      <c r="F60" s="112">
        <f>+VLOOKUP(A60,'JULIO 2021'!$A$7:$H$477,8,0)</f>
        <v>-702008995.89999998</v>
      </c>
      <c r="G60" s="203" t="s">
        <v>140</v>
      </c>
      <c r="H60" s="216" t="s">
        <v>141</v>
      </c>
      <c r="I60" s="205"/>
      <c r="J60" s="11">
        <f>+VLOOKUP(G60,'JULIO 2022'!$A$7:$H$550,8,0)</f>
        <v>-1568714125</v>
      </c>
      <c r="K60" s="221"/>
      <c r="L60" s="149">
        <f>+VLOOKUP(G60,'JULIO 2021'!$A$7:$H$477,8,0)</f>
        <v>-1338186070.3699999</v>
      </c>
    </row>
    <row r="61" spans="1:15" ht="12.75">
      <c r="A61" s="134"/>
      <c r="B61" s="204"/>
      <c r="C61" s="204"/>
      <c r="D61" s="121"/>
      <c r="E61" s="84"/>
      <c r="F61" s="115"/>
      <c r="G61" s="217"/>
      <c r="H61" s="216"/>
      <c r="I61" s="205"/>
      <c r="J61" s="11"/>
      <c r="K61" s="204"/>
      <c r="L61" s="27"/>
    </row>
    <row r="62" spans="1:15" ht="12.75">
      <c r="A62" s="134"/>
      <c r="B62" s="204"/>
      <c r="C62" s="204"/>
      <c r="D62" s="221"/>
      <c r="E62" s="229"/>
      <c r="F62" s="230"/>
      <c r="G62" s="217"/>
      <c r="H62" s="216"/>
      <c r="I62" s="205"/>
      <c r="J62" s="11"/>
      <c r="K62" s="204"/>
      <c r="L62" s="27"/>
    </row>
    <row r="63" spans="1:15" ht="12">
      <c r="A63" s="134"/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300"/>
    </row>
    <row r="64" spans="1:15" ht="12.75">
      <c r="A64" s="134"/>
      <c r="B64" s="204"/>
      <c r="C64" s="204"/>
      <c r="D64" s="221"/>
      <c r="E64" s="204"/>
      <c r="F64" s="231"/>
      <c r="G64" s="217"/>
      <c r="H64" s="216"/>
      <c r="I64" s="205"/>
      <c r="J64" s="11"/>
      <c r="K64" s="204"/>
      <c r="L64" s="27"/>
    </row>
    <row r="65" spans="1:13">
      <c r="A65" s="134"/>
      <c r="B65" s="204"/>
      <c r="C65" s="204"/>
      <c r="D65" s="121"/>
      <c r="E65" s="84"/>
      <c r="F65" s="115"/>
      <c r="G65" s="203"/>
      <c r="H65" s="204"/>
      <c r="I65" s="205"/>
      <c r="J65" s="204"/>
      <c r="K65" s="204"/>
      <c r="L65" s="7"/>
    </row>
    <row r="66" spans="1:13" ht="12.75">
      <c r="A66" s="134"/>
      <c r="B66" s="204"/>
      <c r="C66" s="204"/>
      <c r="D66" s="221"/>
      <c r="E66" s="204"/>
      <c r="F66" s="231"/>
      <c r="G66" s="217"/>
      <c r="H66" s="216"/>
      <c r="I66" s="205"/>
      <c r="J66" s="11"/>
      <c r="K66" s="204"/>
      <c r="L66" s="27"/>
    </row>
    <row r="67" spans="1:13">
      <c r="A67" s="134"/>
      <c r="B67" s="204"/>
      <c r="C67" s="204"/>
      <c r="D67" s="121"/>
      <c r="E67" s="84"/>
      <c r="F67" s="115"/>
      <c r="G67" s="203"/>
      <c r="H67" s="204"/>
      <c r="I67" s="205"/>
      <c r="J67" s="204"/>
      <c r="K67" s="204"/>
      <c r="L67" s="7"/>
    </row>
    <row r="68" spans="1:13" ht="15">
      <c r="A68" s="134"/>
      <c r="B68" s="204"/>
      <c r="C68" s="204"/>
      <c r="D68" s="221"/>
      <c r="E68" s="232"/>
      <c r="F68" s="233"/>
      <c r="G68" s="217"/>
      <c r="H68" s="216"/>
      <c r="I68" s="205"/>
      <c r="J68" s="11"/>
      <c r="K68" s="204"/>
      <c r="L68" s="7"/>
      <c r="M68" s="15"/>
    </row>
    <row r="69" spans="1:13" s="15" customFormat="1" ht="12.6" customHeight="1">
      <c r="A69" s="134"/>
      <c r="B69" s="234" t="s">
        <v>142</v>
      </c>
      <c r="C69" s="235"/>
      <c r="D69" s="233"/>
      <c r="E69" s="232"/>
      <c r="F69" s="233"/>
      <c r="G69" s="236"/>
      <c r="H69" s="234" t="s">
        <v>143</v>
      </c>
      <c r="I69" s="237"/>
      <c r="J69" s="235"/>
      <c r="K69" s="232"/>
      <c r="L69" s="16"/>
    </row>
    <row r="70" spans="1:13" s="15" customFormat="1" ht="12.6" customHeight="1">
      <c r="A70" s="134"/>
      <c r="B70" s="234" t="s">
        <v>144</v>
      </c>
      <c r="C70" s="235"/>
      <c r="D70" s="233"/>
      <c r="E70" s="232"/>
      <c r="F70" s="233"/>
      <c r="G70" s="236"/>
      <c r="H70" s="234" t="s">
        <v>145</v>
      </c>
      <c r="I70" s="237"/>
      <c r="J70" s="235"/>
      <c r="K70" s="232"/>
      <c r="L70" s="16"/>
    </row>
    <row r="71" spans="1:13" s="15" customFormat="1" ht="12.6" customHeight="1">
      <c r="A71" s="134"/>
      <c r="B71" s="238"/>
      <c r="C71" s="239"/>
      <c r="D71" s="233"/>
      <c r="E71" s="232"/>
      <c r="F71" s="233"/>
      <c r="G71" s="236"/>
      <c r="H71" s="234" t="s">
        <v>146</v>
      </c>
      <c r="I71" s="237"/>
      <c r="J71" s="235"/>
      <c r="K71" s="232"/>
      <c r="L71" s="16"/>
    </row>
    <row r="72" spans="1:13" s="15" customFormat="1" ht="12.6" customHeight="1">
      <c r="A72" s="134"/>
      <c r="B72" s="238"/>
      <c r="C72" s="239"/>
      <c r="D72" s="233"/>
      <c r="E72" s="232"/>
      <c r="F72" s="233"/>
      <c r="G72" s="236"/>
      <c r="H72" s="232" t="s">
        <v>147</v>
      </c>
      <c r="I72" s="237"/>
      <c r="J72" s="239"/>
      <c r="K72" s="240"/>
      <c r="L72" s="16"/>
    </row>
    <row r="73" spans="1:13" s="15" customFormat="1" ht="12.6" customHeight="1" thickBot="1">
      <c r="A73" s="153"/>
      <c r="B73" s="85"/>
      <c r="C73" s="86"/>
      <c r="D73" s="123"/>
      <c r="E73" s="79"/>
      <c r="F73" s="117"/>
      <c r="G73" s="142"/>
      <c r="H73" s="87"/>
      <c r="I73" s="88"/>
      <c r="J73" s="86"/>
      <c r="K73" s="89"/>
      <c r="L73" s="90"/>
      <c r="M73" s="3"/>
    </row>
    <row r="74" spans="1:13" ht="26.25" customHeight="1" thickBot="1">
      <c r="A74" s="138" t="s">
        <v>148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8"/>
      <c r="M74" s="80"/>
    </row>
    <row r="75" spans="1:13" s="80" customFormat="1" ht="16.5" customHeight="1" thickBot="1">
      <c r="A75" s="178" t="s">
        <v>149</v>
      </c>
      <c r="B75" s="4"/>
      <c r="C75" s="4"/>
      <c r="D75" s="154"/>
      <c r="E75" s="4"/>
      <c r="F75" s="155"/>
      <c r="G75" s="156"/>
      <c r="H75" s="4"/>
      <c r="I75" s="157"/>
      <c r="J75" s="4"/>
      <c r="K75" s="4"/>
      <c r="L75" s="158"/>
      <c r="M75" s="3"/>
    </row>
    <row r="76" spans="1:13">
      <c r="A76" s="139"/>
      <c r="E76" s="3"/>
      <c r="F76" s="114"/>
    </row>
    <row r="77" spans="1:13">
      <c r="A77" s="139"/>
      <c r="E77" s="3"/>
      <c r="F77" s="114"/>
    </row>
    <row r="78" spans="1:13">
      <c r="E78" s="3"/>
      <c r="F78" s="114"/>
    </row>
    <row r="79" spans="1:13">
      <c r="D79" s="13"/>
      <c r="E79" s="3"/>
      <c r="F79" s="114"/>
    </row>
    <row r="80" spans="1:13">
      <c r="D80" s="13"/>
      <c r="E80" s="3"/>
      <c r="F80" s="114"/>
    </row>
    <row r="81" spans="4:8">
      <c r="D81" s="13"/>
      <c r="E81" s="3"/>
      <c r="F81" s="114"/>
    </row>
    <row r="82" spans="4:8">
      <c r="D82" s="13"/>
      <c r="E82" s="3"/>
      <c r="F82" s="114"/>
    </row>
    <row r="83" spans="4:8">
      <c r="D83" s="13"/>
      <c r="E83" s="3"/>
      <c r="F83" s="114"/>
      <c r="H83" s="17"/>
    </row>
    <row r="84" spans="4:8">
      <c r="D84" s="13"/>
      <c r="E84" s="3"/>
      <c r="F84" s="114"/>
    </row>
    <row r="85" spans="4:8">
      <c r="D85" s="13"/>
      <c r="E85" s="3"/>
      <c r="F85" s="114"/>
    </row>
    <row r="86" spans="4:8">
      <c r="D86" s="13"/>
      <c r="E86" s="3"/>
      <c r="F86" s="114"/>
    </row>
    <row r="87" spans="4:8">
      <c r="D87" s="13"/>
      <c r="E87" s="3"/>
      <c r="F87" s="114"/>
    </row>
    <row r="88" spans="4:8">
      <c r="D88" s="13"/>
      <c r="E88" s="3"/>
      <c r="F88" s="114"/>
    </row>
    <row r="89" spans="4:8">
      <c r="D89" s="13"/>
      <c r="E89" s="3"/>
      <c r="F89" s="114"/>
    </row>
    <row r="90" spans="4:8">
      <c r="D90" s="13"/>
      <c r="E90" s="3"/>
      <c r="F90" s="114"/>
    </row>
    <row r="91" spans="4:8">
      <c r="D91" s="13"/>
      <c r="E91" s="3"/>
      <c r="F91" s="114"/>
    </row>
    <row r="92" spans="4:8">
      <c r="D92" s="13"/>
      <c r="E92" s="3"/>
      <c r="F92" s="114"/>
    </row>
    <row r="93" spans="4:8">
      <c r="D93" s="13"/>
      <c r="E93" s="3"/>
      <c r="F93" s="114"/>
    </row>
    <row r="94" spans="4:8">
      <c r="D94" s="13"/>
      <c r="E94" s="18"/>
      <c r="F94" s="118"/>
    </row>
    <row r="95" spans="4:8">
      <c r="D95" s="13"/>
    </row>
    <row r="96" spans="4:8">
      <c r="D96" s="13"/>
    </row>
    <row r="97" spans="3:4">
      <c r="D97" s="13"/>
    </row>
    <row r="98" spans="3:4">
      <c r="C98" s="12"/>
      <c r="D98" s="124"/>
    </row>
  </sheetData>
  <mergeCells count="9">
    <mergeCell ref="B63:L63"/>
    <mergeCell ref="B6:L6"/>
    <mergeCell ref="A1:A2"/>
    <mergeCell ref="C1:G1"/>
    <mergeCell ref="H1:I1"/>
    <mergeCell ref="C2:G2"/>
    <mergeCell ref="H2:I2"/>
    <mergeCell ref="B5:L5"/>
    <mergeCell ref="A3:L3"/>
  </mergeCells>
  <pageMargins left="0.53" right="0.56999999999999995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L64"/>
  <sheetViews>
    <sheetView topLeftCell="A4" workbookViewId="0">
      <selection activeCell="K19" sqref="K19"/>
    </sheetView>
  </sheetViews>
  <sheetFormatPr baseColWidth="10" defaultColWidth="11.42578125" defaultRowHeight="11.25" outlineLevelCol="1"/>
  <cols>
    <col min="1" max="1" width="12.140625" style="76" customWidth="1"/>
    <col min="2" max="2" width="58.85546875" style="35" customWidth="1"/>
    <col min="3" max="3" width="6.7109375" style="35" customWidth="1"/>
    <col min="4" max="4" width="5.7109375" style="35" customWidth="1"/>
    <col min="5" max="5" width="19" style="77" bestFit="1" customWidth="1"/>
    <col min="6" max="6" width="6.42578125" style="35" customWidth="1"/>
    <col min="7" max="7" width="14.140625" style="35" customWidth="1"/>
    <col min="8" max="8" width="19" style="78" customWidth="1" outlineLevel="1"/>
    <col min="9" max="9" width="15.7109375" style="78" customWidth="1"/>
    <col min="10" max="10" width="11.42578125" style="35"/>
    <col min="11" max="12" width="14.140625" style="35" bestFit="1" customWidth="1"/>
    <col min="13" max="16384" width="11.42578125" style="35"/>
  </cols>
  <sheetData>
    <row r="1" spans="1:9" s="31" customFormat="1" ht="57.75" thickBot="1">
      <c r="A1" s="326"/>
      <c r="B1" s="29" t="s">
        <v>0</v>
      </c>
      <c r="C1" s="328" t="s">
        <v>1</v>
      </c>
      <c r="D1" s="329"/>
      <c r="E1" s="329"/>
      <c r="F1" s="330"/>
      <c r="G1" s="331" t="s">
        <v>150</v>
      </c>
      <c r="H1" s="332"/>
      <c r="I1" s="30" t="s">
        <v>151</v>
      </c>
    </row>
    <row r="2" spans="1:9" s="31" customFormat="1" ht="29.25" customHeight="1" thickBot="1">
      <c r="A2" s="327"/>
      <c r="B2" s="32" t="s">
        <v>4</v>
      </c>
      <c r="C2" s="333" t="s">
        <v>152</v>
      </c>
      <c r="D2" s="334"/>
      <c r="E2" s="334"/>
      <c r="F2" s="335"/>
      <c r="G2" s="336" t="s">
        <v>153</v>
      </c>
      <c r="H2" s="337"/>
      <c r="I2" s="33" t="s">
        <v>7</v>
      </c>
    </row>
    <row r="3" spans="1:9">
      <c r="A3" s="34"/>
      <c r="E3" s="36"/>
      <c r="H3" s="37"/>
      <c r="I3" s="38"/>
    </row>
    <row r="4" spans="1:9" ht="12.75">
      <c r="A4" s="338" t="s">
        <v>8</v>
      </c>
      <c r="B4" s="339"/>
      <c r="C4" s="339"/>
      <c r="D4" s="339"/>
      <c r="E4" s="339"/>
      <c r="F4" s="339"/>
      <c r="G4" s="339"/>
      <c r="H4" s="339"/>
      <c r="I4" s="340"/>
    </row>
    <row r="5" spans="1:9">
      <c r="A5" s="318" t="s">
        <v>154</v>
      </c>
      <c r="B5" s="319"/>
      <c r="C5" s="319"/>
      <c r="D5" s="319"/>
      <c r="E5" s="319"/>
      <c r="F5" s="319"/>
      <c r="G5" s="319"/>
      <c r="H5" s="319"/>
      <c r="I5" s="320"/>
    </row>
    <row r="6" spans="1:9">
      <c r="A6" s="39"/>
      <c r="B6" s="159"/>
      <c r="C6" s="159"/>
      <c r="D6" s="159"/>
      <c r="E6" s="40"/>
      <c r="F6" s="159"/>
      <c r="G6" s="159"/>
      <c r="H6" s="159"/>
      <c r="I6" s="146"/>
    </row>
    <row r="7" spans="1:9">
      <c r="A7" s="39"/>
      <c r="B7" s="159"/>
      <c r="C7" s="159"/>
      <c r="D7" s="159"/>
      <c r="E7" s="40"/>
      <c r="F7" s="159"/>
      <c r="G7" s="159"/>
      <c r="H7" s="159"/>
      <c r="I7" s="146"/>
    </row>
    <row r="8" spans="1:9">
      <c r="A8" s="39"/>
      <c r="B8" s="159"/>
      <c r="C8" s="159"/>
      <c r="D8" s="159"/>
      <c r="E8" s="40"/>
      <c r="F8" s="159"/>
      <c r="G8" s="159"/>
      <c r="H8" s="159"/>
      <c r="I8" s="146"/>
    </row>
    <row r="9" spans="1:9">
      <c r="A9" s="39"/>
      <c r="B9" s="159"/>
      <c r="C9" s="159"/>
      <c r="D9" s="159"/>
      <c r="E9" s="40"/>
      <c r="F9" s="159"/>
      <c r="G9" s="159"/>
      <c r="H9" s="159"/>
      <c r="I9" s="146"/>
    </row>
    <row r="10" spans="1:9" s="44" customFormat="1" ht="12.75">
      <c r="A10" s="41"/>
      <c r="B10" s="160" t="s">
        <v>155</v>
      </c>
      <c r="C10" s="160"/>
      <c r="D10" s="161"/>
      <c r="E10" s="42" t="s">
        <v>828</v>
      </c>
      <c r="F10" s="161"/>
      <c r="G10" s="161"/>
      <c r="H10" s="162" t="s">
        <v>829</v>
      </c>
      <c r="I10" s="43"/>
    </row>
    <row r="11" spans="1:9" s="48" customFormat="1" ht="12.75">
      <c r="A11" s="45"/>
      <c r="B11" s="163"/>
      <c r="C11" s="160"/>
      <c r="D11" s="161"/>
      <c r="E11" s="46"/>
      <c r="F11" s="161"/>
      <c r="G11" s="161"/>
      <c r="H11" s="159"/>
      <c r="I11" s="47"/>
    </row>
    <row r="12" spans="1:9" ht="12.75">
      <c r="A12" s="49"/>
      <c r="B12" s="164"/>
      <c r="C12" s="165"/>
      <c r="E12" s="50"/>
      <c r="F12" s="166"/>
      <c r="G12" s="166"/>
      <c r="H12" s="167"/>
      <c r="I12" s="38"/>
    </row>
    <row r="13" spans="1:9" s="52" customFormat="1" ht="13.5" thickBot="1">
      <c r="A13" s="51" t="s">
        <v>156</v>
      </c>
      <c r="B13" s="144" t="s">
        <v>157</v>
      </c>
      <c r="C13" s="168"/>
      <c r="E13" s="193">
        <f>+E15+E19</f>
        <v>2523356109.0599999</v>
      </c>
      <c r="F13" s="169"/>
      <c r="G13" s="169"/>
      <c r="H13" s="193">
        <f>+H15+H19</f>
        <v>10824695211</v>
      </c>
      <c r="I13" s="55"/>
    </row>
    <row r="14" spans="1:9" s="52" customFormat="1" ht="12.75">
      <c r="A14" s="51"/>
      <c r="B14" s="144"/>
      <c r="C14" s="168"/>
      <c r="E14" s="192"/>
      <c r="F14" s="169"/>
      <c r="G14" s="169"/>
      <c r="H14" s="192"/>
      <c r="I14" s="55"/>
    </row>
    <row r="15" spans="1:9" s="52" customFormat="1" ht="12.75">
      <c r="A15" s="51" t="s">
        <v>158</v>
      </c>
      <c r="B15" s="144" t="s">
        <v>159</v>
      </c>
      <c r="C15" s="168"/>
      <c r="E15" s="54">
        <f>+E16+E17</f>
        <v>1969727994</v>
      </c>
      <c r="F15" s="169"/>
      <c r="G15" s="169"/>
      <c r="H15" s="54">
        <f>+H16+H17</f>
        <v>10287993466.1</v>
      </c>
      <c r="I15" s="55"/>
    </row>
    <row r="16" spans="1:9" ht="12.75">
      <c r="A16" s="56" t="s">
        <v>160</v>
      </c>
      <c r="B16" s="145" t="s">
        <v>161</v>
      </c>
      <c r="C16" s="168"/>
      <c r="E16" s="11">
        <f>+VLOOKUP(A16,'JULIO 2022'!$A$196:$H$500,6,0)</f>
        <v>1982118979</v>
      </c>
      <c r="F16" s="167"/>
      <c r="G16" s="167"/>
      <c r="H16" s="57">
        <f>+VLOOKUP(A16,'JULIO 2021'!$A$7:$H$475,6,0)</f>
        <v>10287993466.1</v>
      </c>
      <c r="I16" s="38"/>
    </row>
    <row r="17" spans="1:9" ht="12.75">
      <c r="A17" s="58" t="s">
        <v>162</v>
      </c>
      <c r="B17" s="145" t="s">
        <v>163</v>
      </c>
      <c r="C17" s="168"/>
      <c r="E17" s="11">
        <f>+VLOOKUP(A17,'JULIO 2022'!$A$196:$H$500,6,0)</f>
        <v>-12390985</v>
      </c>
      <c r="F17" s="167"/>
      <c r="G17" s="167"/>
      <c r="H17" s="57">
        <v>0</v>
      </c>
      <c r="I17" s="38"/>
    </row>
    <row r="18" spans="1:9" ht="12.75">
      <c r="A18" s="56"/>
      <c r="B18" s="145"/>
      <c r="C18" s="168"/>
      <c r="E18" s="57"/>
      <c r="F18" s="167"/>
      <c r="G18" s="167"/>
      <c r="H18" s="57"/>
      <c r="I18" s="38"/>
    </row>
    <row r="19" spans="1:9" s="52" customFormat="1" ht="12.75">
      <c r="A19" s="51" t="s">
        <v>164</v>
      </c>
      <c r="B19" s="144" t="s">
        <v>165</v>
      </c>
      <c r="C19" s="168"/>
      <c r="E19" s="54">
        <f>+E20+E21+E22</f>
        <v>553628115.05999994</v>
      </c>
      <c r="F19" s="169"/>
      <c r="G19" s="169"/>
      <c r="H19" s="54">
        <f>+H20+H21+H22</f>
        <v>536701744.89999998</v>
      </c>
      <c r="I19" s="55"/>
    </row>
    <row r="20" spans="1:9" ht="12.75">
      <c r="A20" s="56" t="s">
        <v>166</v>
      </c>
      <c r="B20" s="145" t="s">
        <v>167</v>
      </c>
      <c r="C20" s="168"/>
      <c r="E20" s="11">
        <f>+VLOOKUP(A20,'JULIO 2022'!$A$196:$H$500,6,0)</f>
        <v>328239133</v>
      </c>
      <c r="F20" s="167"/>
      <c r="G20" s="167"/>
      <c r="H20" s="57">
        <f>+VLOOKUP(A20,'JULIO 2021'!$A$7:$H$475,6,0)</f>
        <v>404052505.89999998</v>
      </c>
      <c r="I20" s="38"/>
    </row>
    <row r="21" spans="1:9" ht="12.75">
      <c r="A21" s="59" t="s">
        <v>168</v>
      </c>
      <c r="B21" s="164" t="s">
        <v>169</v>
      </c>
      <c r="C21" s="168"/>
      <c r="E21" s="11">
        <f>+VLOOKUP(A21,'JULIO 2022'!$A$196:$H$500,6,0)</f>
        <v>219121198.38999999</v>
      </c>
      <c r="F21" s="167"/>
      <c r="G21" s="167"/>
      <c r="H21" s="57">
        <f>+VLOOKUP(A21,'JULIO 2021'!$A$7:$H$475,6,0)</f>
        <v>121092668</v>
      </c>
      <c r="I21" s="38"/>
    </row>
    <row r="22" spans="1:9" ht="12.75">
      <c r="A22" s="59" t="s">
        <v>170</v>
      </c>
      <c r="B22" s="164" t="s">
        <v>171</v>
      </c>
      <c r="C22" s="168"/>
      <c r="E22" s="11">
        <f>+VLOOKUP(A22,'JULIO 2022'!$A$196:$H$500,6,0)</f>
        <v>6267783.6699999999</v>
      </c>
      <c r="F22" s="167"/>
      <c r="G22" s="167"/>
      <c r="H22" s="57">
        <f>+VLOOKUP(A22,'JULIO 2021'!$A$7:$H$475,6,0)</f>
        <v>11556571</v>
      </c>
      <c r="I22" s="38"/>
    </row>
    <row r="23" spans="1:9" ht="12.75">
      <c r="A23" s="59"/>
      <c r="B23" s="170"/>
      <c r="C23" s="168"/>
      <c r="E23" s="50"/>
      <c r="F23" s="167"/>
      <c r="G23" s="167"/>
      <c r="H23" s="50"/>
      <c r="I23" s="38"/>
    </row>
    <row r="24" spans="1:9" s="52" customFormat="1" ht="13.5" thickBot="1">
      <c r="A24" s="51" t="s">
        <v>172</v>
      </c>
      <c r="B24" s="144" t="s">
        <v>173</v>
      </c>
      <c r="C24" s="168"/>
      <c r="E24" s="53">
        <f>+E25+E34+E40</f>
        <v>19891369538.009998</v>
      </c>
      <c r="F24" s="169"/>
      <c r="G24" s="169"/>
      <c r="H24" s="53">
        <f>+H25+H34+H40</f>
        <v>11061996165.67</v>
      </c>
      <c r="I24" s="55"/>
    </row>
    <row r="25" spans="1:9" s="52" customFormat="1" ht="12.75">
      <c r="A25" s="51" t="s">
        <v>174</v>
      </c>
      <c r="B25" s="144" t="s">
        <v>175</v>
      </c>
      <c r="C25" s="168"/>
      <c r="E25" s="54">
        <f>SUM(E26:E32)</f>
        <v>11543765162.239998</v>
      </c>
      <c r="F25" s="169"/>
      <c r="G25" s="169"/>
      <c r="H25" s="54">
        <f>SUM(H26:H32)</f>
        <v>10547721945.67</v>
      </c>
      <c r="I25" s="55"/>
    </row>
    <row r="26" spans="1:9" ht="12.75">
      <c r="A26" s="56" t="s">
        <v>176</v>
      </c>
      <c r="B26" s="145" t="s">
        <v>177</v>
      </c>
      <c r="C26" s="168"/>
      <c r="E26" s="11">
        <f>+VLOOKUP(A26,'JULIO 2022'!$A$196:$H$500,6,0)</f>
        <v>3966918086.4699998</v>
      </c>
      <c r="F26" s="169"/>
      <c r="G26" s="169"/>
      <c r="H26" s="57">
        <f>+VLOOKUP(A26,'JULIO 2021'!$A$7:$H$475,6,0)</f>
        <v>3472340485</v>
      </c>
      <c r="I26" s="38"/>
    </row>
    <row r="27" spans="1:9" ht="12.75">
      <c r="A27" s="56" t="s">
        <v>178</v>
      </c>
      <c r="B27" s="145" t="s">
        <v>179</v>
      </c>
      <c r="C27" s="168"/>
      <c r="E27" s="11">
        <f>+VLOOKUP(A27,'JULIO 2022'!$A$196:$H$500,6,0)</f>
        <v>1014446400</v>
      </c>
      <c r="F27" s="167"/>
      <c r="G27" s="167"/>
      <c r="H27" s="57">
        <f>+VLOOKUP(A27,'JULIO 2021'!$A$7:$H$475,6,0)</f>
        <v>900248400</v>
      </c>
      <c r="I27" s="38"/>
    </row>
    <row r="28" spans="1:9" ht="12.75">
      <c r="A28" s="56" t="s">
        <v>180</v>
      </c>
      <c r="B28" s="145" t="s">
        <v>181</v>
      </c>
      <c r="C28" s="168"/>
      <c r="E28" s="11">
        <f>+VLOOKUP(A28,'JULIO 2022'!$A$196:$H$500,6,0)</f>
        <v>218070500</v>
      </c>
      <c r="F28" s="167"/>
      <c r="G28" s="167"/>
      <c r="H28" s="57">
        <f>+VLOOKUP(A28,'JULIO 2021'!$A$7:$H$475,6,0)</f>
        <v>195765800</v>
      </c>
      <c r="I28" s="38"/>
    </row>
    <row r="29" spans="1:9" ht="12.75">
      <c r="A29" s="56" t="s">
        <v>182</v>
      </c>
      <c r="B29" s="145" t="s">
        <v>183</v>
      </c>
      <c r="C29" s="168"/>
      <c r="E29" s="11">
        <f>+VLOOKUP(A29,'JULIO 2022'!$A$196:$H$500,6,0)</f>
        <v>1373447808.5599999</v>
      </c>
      <c r="F29" s="169"/>
      <c r="G29" s="169"/>
      <c r="H29" s="57">
        <f>+VLOOKUP(A29,'JULIO 2021'!$A$7:$H$475,6,0)</f>
        <v>1226668224</v>
      </c>
      <c r="I29" s="38"/>
    </row>
    <row r="30" spans="1:9" ht="12.75">
      <c r="A30" s="56" t="s">
        <v>184</v>
      </c>
      <c r="B30" s="145" t="s">
        <v>185</v>
      </c>
      <c r="C30" s="168"/>
      <c r="E30" s="11">
        <f>+VLOOKUP(A30,'JULIO 2022'!$A$196:$H$500,6,0)</f>
        <v>12702186</v>
      </c>
      <c r="F30" s="167"/>
      <c r="G30" s="167"/>
      <c r="H30" s="57">
        <f>+VLOOKUP(A30,'JULIO 2021'!$A$7:$H$475,6,0)</f>
        <v>6614493</v>
      </c>
      <c r="I30" s="38"/>
    </row>
    <row r="31" spans="1:9" ht="12.75">
      <c r="A31" s="56" t="s">
        <v>186</v>
      </c>
      <c r="B31" s="145" t="s">
        <v>187</v>
      </c>
      <c r="C31" s="168"/>
      <c r="E31" s="11">
        <f>+VLOOKUP(A31,'JULIO 2022'!$A$196:$H$500,6,0)</f>
        <v>4912289181.21</v>
      </c>
      <c r="F31" s="167"/>
      <c r="G31" s="167"/>
      <c r="H31" s="57">
        <f>+VLOOKUP(A31,'JULIO 2021'!$A$7:$H$475,6,0)</f>
        <v>4697593543.6700001</v>
      </c>
      <c r="I31" s="38"/>
    </row>
    <row r="32" spans="1:9" ht="12.75">
      <c r="A32" s="56" t="s">
        <v>188</v>
      </c>
      <c r="B32" s="145" t="s">
        <v>189</v>
      </c>
      <c r="C32" s="168"/>
      <c r="E32" s="11">
        <f>+VLOOKUP(A32,'JULIO 2022'!$A$196:$H$500,6,0)</f>
        <v>45891000</v>
      </c>
      <c r="F32" s="167"/>
      <c r="G32" s="167"/>
      <c r="H32" s="57">
        <f>+VLOOKUP(A32,'JULIO 2021'!$A$7:$H$475,6,0)</f>
        <v>48491000</v>
      </c>
      <c r="I32" s="38"/>
    </row>
    <row r="33" spans="1:12" ht="12.75">
      <c r="A33" s="56"/>
      <c r="B33" s="145"/>
      <c r="C33" s="168"/>
      <c r="E33" s="60"/>
      <c r="F33" s="167"/>
      <c r="G33" s="167"/>
      <c r="H33" s="60"/>
      <c r="I33" s="38"/>
    </row>
    <row r="34" spans="1:12" s="52" customFormat="1" ht="25.5">
      <c r="A34" s="56" t="s">
        <v>190</v>
      </c>
      <c r="B34" s="144" t="s">
        <v>191</v>
      </c>
      <c r="C34" s="168"/>
      <c r="E34" s="61">
        <f>SUM(E35:E38)</f>
        <v>8334722501.7700005</v>
      </c>
      <c r="F34" s="169"/>
      <c r="G34" s="169" t="s">
        <v>192</v>
      </c>
      <c r="H34" s="61">
        <f>SUM(H35:H38)</f>
        <v>507533959</v>
      </c>
      <c r="I34" s="55"/>
    </row>
    <row r="35" spans="1:12" ht="12.75">
      <c r="A35" s="56"/>
      <c r="B35" s="145" t="s">
        <v>193</v>
      </c>
      <c r="C35" s="168"/>
      <c r="D35" s="52"/>
      <c r="E35" s="11">
        <v>0</v>
      </c>
      <c r="F35" s="169"/>
      <c r="G35" s="169"/>
      <c r="H35" s="57">
        <v>0</v>
      </c>
      <c r="I35" s="55"/>
    </row>
    <row r="36" spans="1:12" ht="12.75">
      <c r="A36" s="56" t="s">
        <v>194</v>
      </c>
      <c r="B36" s="145" t="s">
        <v>195</v>
      </c>
      <c r="C36" s="168"/>
      <c r="E36" s="11">
        <f>+VLOOKUP(A36,'JULIO 2022'!$A$196:$H$500,6,0)</f>
        <v>205148360.41999999</v>
      </c>
      <c r="F36" s="167"/>
      <c r="G36" s="167"/>
      <c r="H36" s="57">
        <f>+VLOOKUP(A36,'JULIO 2021'!$A$7:$H$475,6,0)</f>
        <v>175711221</v>
      </c>
      <c r="I36" s="38"/>
    </row>
    <row r="37" spans="1:12" ht="12.75">
      <c r="A37" s="56" t="s">
        <v>196</v>
      </c>
      <c r="B37" s="145" t="s">
        <v>197</v>
      </c>
      <c r="C37" s="168"/>
      <c r="E37" s="11">
        <f>+VLOOKUP(A37,'JULIO 2022'!$A$196:$H$500,6,0)</f>
        <v>5598292.3499999996</v>
      </c>
      <c r="F37" s="169"/>
      <c r="G37" s="169"/>
      <c r="H37" s="57">
        <f>+VLOOKUP(A37,'JULIO 2021'!$A$7:$H$475,6,0)</f>
        <v>86418156</v>
      </c>
      <c r="I37" s="38"/>
    </row>
    <row r="38" spans="1:12" ht="12.75">
      <c r="A38" s="56" t="s">
        <v>198</v>
      </c>
      <c r="B38" s="145" t="s">
        <v>199</v>
      </c>
      <c r="C38" s="168"/>
      <c r="E38" s="11">
        <f>+VLOOKUP(A38,'JULIO 2022'!$A$196:$H$500,6,0)</f>
        <v>8123975849</v>
      </c>
      <c r="F38" s="167"/>
      <c r="G38" s="167"/>
      <c r="H38" s="57">
        <f>+VLOOKUP(A38,'JULIO 2021'!$A$7:$H$475,6,0)</f>
        <v>245404582</v>
      </c>
      <c r="I38" s="38"/>
    </row>
    <row r="39" spans="1:12" s="52" customFormat="1" ht="12.75">
      <c r="A39" s="56" t="s">
        <v>200</v>
      </c>
      <c r="B39" s="145"/>
      <c r="C39" s="168"/>
      <c r="D39" s="35"/>
      <c r="E39" s="60"/>
      <c r="F39" s="167"/>
      <c r="G39" s="167"/>
      <c r="H39" s="60"/>
      <c r="I39" s="38"/>
    </row>
    <row r="40" spans="1:12" ht="13.5" thickBot="1">
      <c r="A40" s="56" t="s">
        <v>201</v>
      </c>
      <c r="B40" s="144" t="s">
        <v>202</v>
      </c>
      <c r="C40" s="168"/>
      <c r="D40" s="52"/>
      <c r="E40" s="53">
        <f>+E41+E42+E43</f>
        <v>12881874</v>
      </c>
      <c r="F40" s="169"/>
      <c r="G40" s="169"/>
      <c r="H40" s="53">
        <f>+H41+H42+H43</f>
        <v>6740261</v>
      </c>
      <c r="I40" s="55"/>
    </row>
    <row r="41" spans="1:12" ht="12.75">
      <c r="A41" s="56" t="s">
        <v>201</v>
      </c>
      <c r="B41" s="145" t="s">
        <v>167</v>
      </c>
      <c r="C41" s="168"/>
      <c r="E41" s="11">
        <f>+VLOOKUP(A41,'JULIO 2022'!$A$196:$H$500,6,0)</f>
        <v>1383340</v>
      </c>
      <c r="F41" s="167"/>
      <c r="G41" s="167"/>
      <c r="H41" s="57">
        <f>+VLOOKUP(A41,'JULIO 2021'!$A$7:$H$475,6,0)</f>
        <v>6193000</v>
      </c>
      <c r="I41" s="38"/>
      <c r="K41" s="125"/>
    </row>
    <row r="42" spans="1:12" ht="12.75">
      <c r="A42" s="56" t="s">
        <v>203</v>
      </c>
      <c r="B42" s="145" t="s">
        <v>204</v>
      </c>
      <c r="C42" s="168"/>
      <c r="E42" s="11">
        <f>+VLOOKUP(A42,'JULIO 2022'!$A$196:$H$500,6,0)</f>
        <v>733</v>
      </c>
      <c r="F42" s="167"/>
      <c r="G42" s="167"/>
      <c r="H42" s="57">
        <f>+VLOOKUP(A42,'JULIO 2021'!$A$7:$H$475,6,0)</f>
        <v>816</v>
      </c>
      <c r="I42" s="38"/>
    </row>
    <row r="43" spans="1:12" ht="12.75">
      <c r="A43" s="56" t="s">
        <v>205</v>
      </c>
      <c r="B43" s="145" t="s">
        <v>206</v>
      </c>
      <c r="C43" s="168"/>
      <c r="E43" s="11">
        <f>+VLOOKUP(A43,'JULIO 2022'!$A$196:$H$500,6,0)</f>
        <v>11497801</v>
      </c>
      <c r="F43" s="167"/>
      <c r="G43" s="167"/>
      <c r="H43" s="57">
        <f>+VLOOKUP(A43,'JULIO 2021'!$A$7:$H$475,6,0)</f>
        <v>546445</v>
      </c>
      <c r="I43" s="38"/>
    </row>
    <row r="44" spans="1:12" ht="12.75">
      <c r="A44" s="56"/>
      <c r="B44" s="145"/>
      <c r="C44" s="168"/>
      <c r="E44" s="57"/>
      <c r="F44" s="167"/>
      <c r="G44" s="167"/>
      <c r="H44" s="57">
        <v>0</v>
      </c>
      <c r="I44" s="38"/>
    </row>
    <row r="45" spans="1:12" ht="17.25" customHeight="1" thickBot="1">
      <c r="A45" s="63"/>
      <c r="B45" s="145" t="s">
        <v>207</v>
      </c>
      <c r="C45" s="165"/>
      <c r="E45" s="62">
        <f>+E13-E24</f>
        <v>-17368013428.949997</v>
      </c>
      <c r="F45" s="167"/>
      <c r="G45" s="167"/>
      <c r="H45" s="62">
        <f>+H13-H24</f>
        <v>-237300954.67000008</v>
      </c>
      <c r="I45" s="38"/>
      <c r="L45" s="125"/>
    </row>
    <row r="46" spans="1:12" ht="15.75" thickTop="1">
      <c r="A46" s="63"/>
      <c r="B46" s="171"/>
      <c r="C46" s="165"/>
      <c r="E46" s="64"/>
      <c r="F46" s="169"/>
      <c r="G46" s="169"/>
      <c r="H46" s="65"/>
      <c r="I46" s="38"/>
    </row>
    <row r="47" spans="1:12" ht="30" customHeight="1">
      <c r="A47" s="63"/>
      <c r="B47" s="171"/>
      <c r="C47" s="165"/>
      <c r="E47" s="64"/>
      <c r="F47" s="172"/>
      <c r="G47" s="172"/>
      <c r="H47" s="172"/>
      <c r="I47" s="66"/>
    </row>
    <row r="48" spans="1:12" ht="15">
      <c r="A48" s="63"/>
      <c r="B48" s="321"/>
      <c r="C48" s="321"/>
      <c r="D48" s="321"/>
      <c r="E48" s="321"/>
      <c r="F48" s="321"/>
      <c r="G48" s="321"/>
      <c r="H48" s="173"/>
      <c r="I48" s="66"/>
    </row>
    <row r="49" spans="1:9" ht="15">
      <c r="A49" s="63"/>
      <c r="B49" s="321"/>
      <c r="C49" s="321"/>
      <c r="D49" s="321"/>
      <c r="E49" s="321"/>
      <c r="F49" s="321"/>
      <c r="G49" s="321"/>
      <c r="H49" s="173"/>
      <c r="I49" s="66"/>
    </row>
    <row r="50" spans="1:9" ht="15">
      <c r="A50" s="63"/>
      <c r="B50" s="173"/>
      <c r="C50" s="173"/>
      <c r="D50" s="173"/>
      <c r="E50" s="176"/>
      <c r="F50" s="173"/>
      <c r="G50" s="173"/>
      <c r="H50" s="173"/>
      <c r="I50" s="66"/>
    </row>
    <row r="51" spans="1:9" ht="15">
      <c r="A51" s="63"/>
      <c r="B51" s="322"/>
      <c r="C51" s="322"/>
      <c r="D51" s="322"/>
      <c r="E51" s="322"/>
      <c r="F51" s="322"/>
      <c r="G51" s="322"/>
      <c r="H51" s="322"/>
      <c r="I51" s="67"/>
    </row>
    <row r="52" spans="1:9" ht="15">
      <c r="A52" s="63"/>
      <c r="B52" s="322"/>
      <c r="C52" s="322"/>
      <c r="D52" s="322"/>
      <c r="E52" s="322"/>
      <c r="F52" s="322"/>
      <c r="G52" s="322"/>
      <c r="H52" s="322"/>
      <c r="I52" s="66"/>
    </row>
    <row r="53" spans="1:9" ht="15">
      <c r="A53" s="63"/>
      <c r="B53" s="68"/>
      <c r="C53" s="165"/>
      <c r="D53" s="172"/>
      <c r="E53" s="64"/>
      <c r="F53" s="172"/>
      <c r="G53" s="172"/>
      <c r="H53" s="69"/>
      <c r="I53" s="66"/>
    </row>
    <row r="54" spans="1:9" ht="15">
      <c r="A54" s="63"/>
      <c r="B54" s="68"/>
      <c r="C54" s="165"/>
      <c r="D54" s="172"/>
      <c r="E54" s="64"/>
      <c r="F54" s="172"/>
      <c r="G54" s="172"/>
      <c r="H54" s="69"/>
      <c r="I54" s="66"/>
    </row>
    <row r="55" spans="1:9" ht="15">
      <c r="A55" s="63"/>
      <c r="B55" s="68"/>
      <c r="C55" s="165"/>
      <c r="D55" s="172"/>
      <c r="E55" s="64"/>
      <c r="F55" s="172"/>
      <c r="G55" s="172"/>
      <c r="H55" s="69"/>
      <c r="I55" s="66"/>
    </row>
    <row r="56" spans="1:9" ht="15">
      <c r="A56" s="63"/>
      <c r="B56" s="170"/>
      <c r="C56" s="165"/>
      <c r="E56" s="42"/>
      <c r="F56" s="169"/>
      <c r="G56" s="169"/>
      <c r="H56" s="70"/>
      <c r="I56" s="71"/>
    </row>
    <row r="57" spans="1:9" ht="15">
      <c r="A57" s="63"/>
      <c r="B57" s="170" t="s">
        <v>142</v>
      </c>
      <c r="C57" s="165"/>
      <c r="D57" s="174"/>
      <c r="E57" s="35"/>
      <c r="F57" s="169"/>
      <c r="G57" s="42" t="s">
        <v>143</v>
      </c>
      <c r="H57" s="35"/>
      <c r="I57" s="72"/>
    </row>
    <row r="58" spans="1:9" ht="15">
      <c r="A58" s="63"/>
      <c r="B58" s="170" t="s">
        <v>144</v>
      </c>
      <c r="C58" s="165"/>
      <c r="D58" s="174"/>
      <c r="E58" s="35"/>
      <c r="F58" s="169"/>
      <c r="G58" s="42" t="s">
        <v>145</v>
      </c>
      <c r="H58" s="35"/>
      <c r="I58" s="72"/>
    </row>
    <row r="59" spans="1:9" ht="15">
      <c r="A59" s="63"/>
      <c r="B59" s="175"/>
      <c r="C59" s="165"/>
      <c r="D59" s="167"/>
      <c r="E59" s="35"/>
      <c r="F59" s="169"/>
      <c r="G59" s="42" t="s">
        <v>146</v>
      </c>
      <c r="H59" s="35"/>
      <c r="I59" s="72"/>
    </row>
    <row r="60" spans="1:9" ht="12.75">
      <c r="A60" s="34"/>
      <c r="B60" s="175"/>
      <c r="C60" s="165"/>
      <c r="E60" s="35"/>
      <c r="F60" s="167"/>
      <c r="G60" s="35" t="s">
        <v>147</v>
      </c>
      <c r="H60" s="35"/>
      <c r="I60" s="71"/>
    </row>
    <row r="61" spans="1:9" ht="12.75">
      <c r="A61" s="126"/>
      <c r="B61" s="175"/>
      <c r="C61" s="165"/>
      <c r="D61" s="167"/>
      <c r="E61" s="50"/>
      <c r="F61" s="167"/>
      <c r="G61" s="167"/>
      <c r="H61" s="73"/>
      <c r="I61" s="71"/>
    </row>
    <row r="62" spans="1:9" ht="13.5" thickBot="1">
      <c r="A62" s="34"/>
      <c r="B62" s="175"/>
      <c r="C62" s="165"/>
      <c r="D62" s="167"/>
      <c r="E62" s="50"/>
      <c r="F62" s="167"/>
      <c r="G62" s="167"/>
      <c r="H62" s="73"/>
      <c r="I62" s="71"/>
    </row>
    <row r="63" spans="1:9" ht="15.75" customHeight="1" thickBot="1">
      <c r="A63" s="323" t="s">
        <v>208</v>
      </c>
      <c r="B63" s="324"/>
      <c r="C63" s="324"/>
      <c r="D63" s="324"/>
      <c r="E63" s="324"/>
      <c r="F63" s="324"/>
      <c r="G63" s="324"/>
      <c r="H63" s="324"/>
      <c r="I63" s="325"/>
    </row>
    <row r="64" spans="1:9">
      <c r="B64" s="48"/>
      <c r="C64" s="48"/>
      <c r="D64" s="48"/>
      <c r="E64" s="74"/>
      <c r="F64" s="48"/>
      <c r="G64" s="48"/>
      <c r="H64" s="75"/>
      <c r="I64" s="75"/>
    </row>
  </sheetData>
  <mergeCells count="10">
    <mergeCell ref="A5:I5"/>
    <mergeCell ref="B48:G49"/>
    <mergeCell ref="B51:H52"/>
    <mergeCell ref="A63:I63"/>
    <mergeCell ref="A1:A2"/>
    <mergeCell ref="C1:F1"/>
    <mergeCell ref="G1:H1"/>
    <mergeCell ref="C2:F2"/>
    <mergeCell ref="G2:H2"/>
    <mergeCell ref="A4:I4"/>
  </mergeCells>
  <pageMargins left="0.43" right="0.18" top="0.74803149606299213" bottom="0.74803149606299213" header="0.31496062992125984" footer="0.31496062992125984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03"/>
  <sheetViews>
    <sheetView tabSelected="1" workbookViewId="0">
      <selection activeCell="E5" sqref="E5"/>
    </sheetView>
  </sheetViews>
  <sheetFormatPr baseColWidth="10" defaultColWidth="11.42578125" defaultRowHeight="12.75"/>
  <cols>
    <col min="1" max="1" width="13.7109375" style="273" bestFit="1" customWidth="1"/>
    <col min="2" max="2" width="49.85546875" style="273" customWidth="1"/>
    <col min="3" max="6" width="19.7109375" style="283" customWidth="1"/>
    <col min="7" max="10" width="19.7109375" style="276" customWidth="1"/>
    <col min="11" max="11" width="19" style="273" customWidth="1"/>
    <col min="12" max="12" width="11.42578125" style="273" customWidth="1"/>
    <col min="13" max="13" width="17.85546875" style="273" customWidth="1"/>
    <col min="14" max="14" width="24.7109375" style="273" customWidth="1"/>
    <col min="15" max="16384" width="11.42578125" style="273"/>
  </cols>
  <sheetData>
    <row r="1" spans="1:14" s="263" customFormat="1" ht="25.5">
      <c r="A1" s="260" t="s">
        <v>209</v>
      </c>
      <c r="B1" s="260" t="s">
        <v>210</v>
      </c>
      <c r="C1" s="261"/>
      <c r="D1" s="262"/>
      <c r="E1" s="262"/>
      <c r="F1" s="261"/>
      <c r="G1" s="262"/>
      <c r="H1" s="262"/>
      <c r="I1" s="262"/>
      <c r="J1" s="262"/>
    </row>
    <row r="2" spans="1:14" s="263" customFormat="1" ht="25.5">
      <c r="A2" s="260" t="s">
        <v>211</v>
      </c>
      <c r="B2" s="260" t="s">
        <v>212</v>
      </c>
      <c r="C2" s="261"/>
      <c r="D2" s="262"/>
      <c r="E2" s="262"/>
      <c r="F2" s="261"/>
      <c r="G2" s="262"/>
      <c r="H2" s="262"/>
      <c r="I2" s="262"/>
      <c r="J2" s="262"/>
    </row>
    <row r="3" spans="1:14" s="263" customFormat="1" ht="25.5">
      <c r="A3" s="260" t="s">
        <v>213</v>
      </c>
      <c r="B3" s="264" t="s">
        <v>832</v>
      </c>
      <c r="C3" s="261"/>
      <c r="D3" s="262"/>
      <c r="E3" s="262"/>
      <c r="F3" s="261"/>
      <c r="G3" s="262"/>
      <c r="H3" s="262"/>
      <c r="I3" s="262"/>
      <c r="J3" s="262"/>
    </row>
    <row r="4" spans="1:14" s="263" customFormat="1" ht="25.5">
      <c r="A4" s="260" t="s">
        <v>214</v>
      </c>
      <c r="B4" s="265" t="s">
        <v>833</v>
      </c>
      <c r="C4" s="261"/>
      <c r="D4" s="262"/>
      <c r="E4" s="262"/>
      <c r="F4" s="261"/>
      <c r="G4" s="262"/>
      <c r="H4" s="262"/>
      <c r="I4" s="262"/>
      <c r="J4" s="262"/>
    </row>
    <row r="5" spans="1:14" s="263" customFormat="1" ht="13.5" thickBot="1">
      <c r="A5" s="266"/>
      <c r="B5" s="266"/>
      <c r="C5" s="261"/>
      <c r="D5" s="262"/>
      <c r="E5" s="262"/>
      <c r="F5" s="261"/>
      <c r="G5" s="262"/>
      <c r="H5" s="262"/>
      <c r="I5" s="262"/>
      <c r="J5" s="262"/>
    </row>
    <row r="6" spans="1:14" s="271" customFormat="1" ht="13.5" thickBot="1">
      <c r="A6" s="267" t="s">
        <v>215</v>
      </c>
      <c r="B6" s="268" t="s">
        <v>211</v>
      </c>
      <c r="C6" s="269" t="s">
        <v>216</v>
      </c>
      <c r="D6" s="269" t="s">
        <v>217</v>
      </c>
      <c r="E6" s="269" t="s">
        <v>218</v>
      </c>
      <c r="F6" s="269" t="s">
        <v>219</v>
      </c>
      <c r="G6" s="269" t="s">
        <v>220</v>
      </c>
      <c r="H6" s="269" t="s">
        <v>221</v>
      </c>
      <c r="I6" s="270"/>
      <c r="J6" s="270"/>
    </row>
    <row r="7" spans="1:14">
      <c r="A7" s="243" t="s">
        <v>222</v>
      </c>
      <c r="B7" s="244" t="s">
        <v>223</v>
      </c>
      <c r="C7" s="245">
        <v>21308407157.84</v>
      </c>
      <c r="D7" s="245">
        <v>1402206976</v>
      </c>
      <c r="E7" s="245">
        <v>3088544642.5900002</v>
      </c>
      <c r="F7" s="245">
        <v>19622069491.25</v>
      </c>
      <c r="G7" s="245">
        <v>10174299293.02</v>
      </c>
      <c r="H7" s="246">
        <v>9447770198.2299995</v>
      </c>
      <c r="I7" s="272">
        <f>+F7-F129-F280</f>
        <v>-17368013428.950001</v>
      </c>
      <c r="J7" s="272">
        <f>+F313-F337</f>
        <v>-17368013428.949997</v>
      </c>
      <c r="K7" s="272">
        <f>+I7-J7</f>
        <v>0</v>
      </c>
      <c r="M7" s="259"/>
      <c r="N7" s="259"/>
    </row>
    <row r="8" spans="1:14">
      <c r="A8" s="131" t="s">
        <v>16</v>
      </c>
      <c r="B8" s="132" t="s">
        <v>17</v>
      </c>
      <c r="C8" s="180">
        <v>1298631991.5</v>
      </c>
      <c r="D8" s="180">
        <v>442398260</v>
      </c>
      <c r="E8" s="180">
        <v>974926497.98000002</v>
      </c>
      <c r="F8" s="180">
        <v>766103753.51999998</v>
      </c>
      <c r="G8" s="180">
        <v>766103753.51999998</v>
      </c>
      <c r="H8" s="181">
        <v>0</v>
      </c>
      <c r="I8" s="273"/>
      <c r="J8" s="273"/>
      <c r="M8" s="259"/>
      <c r="N8" s="259"/>
    </row>
    <row r="9" spans="1:14">
      <c r="A9" s="251" t="s">
        <v>20</v>
      </c>
      <c r="B9" s="252" t="s">
        <v>21</v>
      </c>
      <c r="C9" s="253">
        <v>12000000</v>
      </c>
      <c r="D9" s="253">
        <v>0</v>
      </c>
      <c r="E9" s="253">
        <v>0</v>
      </c>
      <c r="F9" s="253">
        <v>12000000</v>
      </c>
      <c r="G9" s="253">
        <v>12000000</v>
      </c>
      <c r="H9" s="254">
        <v>0</v>
      </c>
      <c r="I9" s="273"/>
      <c r="J9" s="273"/>
      <c r="M9" s="259"/>
      <c r="N9" s="259"/>
    </row>
    <row r="10" spans="1:14">
      <c r="A10" s="194" t="s">
        <v>224</v>
      </c>
      <c r="B10" s="195" t="s">
        <v>225</v>
      </c>
      <c r="C10" s="182">
        <v>12000000</v>
      </c>
      <c r="D10" s="182">
        <v>0</v>
      </c>
      <c r="E10" s="182">
        <v>0</v>
      </c>
      <c r="F10" s="182">
        <v>12000000</v>
      </c>
      <c r="G10" s="182">
        <v>12000000</v>
      </c>
      <c r="H10" s="183">
        <v>0</v>
      </c>
      <c r="I10" s="273"/>
      <c r="J10" s="273"/>
      <c r="M10" s="259"/>
      <c r="N10" s="259"/>
    </row>
    <row r="11" spans="1:14">
      <c r="A11" s="198" t="s">
        <v>226</v>
      </c>
      <c r="B11" s="199" t="s">
        <v>227</v>
      </c>
      <c r="C11" s="184">
        <v>12000000</v>
      </c>
      <c r="D11" s="184">
        <v>0</v>
      </c>
      <c r="E11" s="184">
        <v>0</v>
      </c>
      <c r="F11" s="184">
        <v>12000000</v>
      </c>
      <c r="G11" s="184">
        <v>12000000</v>
      </c>
      <c r="H11" s="185">
        <v>0</v>
      </c>
      <c r="I11" s="273"/>
      <c r="J11" s="273"/>
      <c r="M11" s="259"/>
      <c r="N11" s="259"/>
    </row>
    <row r="12" spans="1:14">
      <c r="A12" s="251" t="s">
        <v>24</v>
      </c>
      <c r="B12" s="252" t="s">
        <v>25</v>
      </c>
      <c r="C12" s="253">
        <v>1286631991.5</v>
      </c>
      <c r="D12" s="253">
        <v>442398260</v>
      </c>
      <c r="E12" s="253">
        <v>974926497.98000002</v>
      </c>
      <c r="F12" s="253">
        <v>754103753.51999998</v>
      </c>
      <c r="G12" s="253">
        <v>754103753.51999998</v>
      </c>
      <c r="H12" s="254">
        <v>0</v>
      </c>
      <c r="I12" s="273"/>
      <c r="J12" s="273"/>
      <c r="M12" s="259"/>
      <c r="N12" s="259"/>
    </row>
    <row r="13" spans="1:14">
      <c r="A13" s="194" t="s">
        <v>228</v>
      </c>
      <c r="B13" s="195" t="s">
        <v>227</v>
      </c>
      <c r="C13" s="182">
        <v>1286631991.5</v>
      </c>
      <c r="D13" s="182">
        <v>442398260</v>
      </c>
      <c r="E13" s="182">
        <v>974926497.98000002</v>
      </c>
      <c r="F13" s="182">
        <v>754103753.51999998</v>
      </c>
      <c r="G13" s="182">
        <v>754103753.51999998</v>
      </c>
      <c r="H13" s="183">
        <v>0</v>
      </c>
      <c r="I13" s="273"/>
      <c r="J13" s="273"/>
      <c r="M13" s="259"/>
      <c r="N13" s="259"/>
    </row>
    <row r="14" spans="1:14">
      <c r="A14" s="198" t="s">
        <v>229</v>
      </c>
      <c r="B14" s="199" t="s">
        <v>227</v>
      </c>
      <c r="C14" s="184">
        <v>1286631991.5</v>
      </c>
      <c r="D14" s="184">
        <v>442398260</v>
      </c>
      <c r="E14" s="184">
        <v>974926497.98000002</v>
      </c>
      <c r="F14" s="184">
        <v>754103753.51999998</v>
      </c>
      <c r="G14" s="184">
        <v>754103753.51999998</v>
      </c>
      <c r="H14" s="185">
        <v>0</v>
      </c>
      <c r="I14" s="273"/>
      <c r="J14" s="273"/>
      <c r="M14" s="259"/>
      <c r="N14" s="259"/>
    </row>
    <row r="15" spans="1:14">
      <c r="A15" s="131" t="s">
        <v>28</v>
      </c>
      <c r="B15" s="132" t="s">
        <v>230</v>
      </c>
      <c r="C15" s="180">
        <v>3609877020.2399998</v>
      </c>
      <c r="D15" s="180">
        <v>261799115</v>
      </c>
      <c r="E15" s="180">
        <v>208093244</v>
      </c>
      <c r="F15" s="180">
        <v>3663582891.2399998</v>
      </c>
      <c r="G15" s="180">
        <v>1511014074.5799999</v>
      </c>
      <c r="H15" s="181">
        <v>2152568816.6599998</v>
      </c>
      <c r="I15" s="273"/>
      <c r="J15" s="273"/>
      <c r="M15" s="259"/>
      <c r="N15" s="259"/>
    </row>
    <row r="16" spans="1:14">
      <c r="A16" s="251" t="s">
        <v>32</v>
      </c>
      <c r="B16" s="252" t="s">
        <v>33</v>
      </c>
      <c r="C16" s="253">
        <v>4515796558.6700001</v>
      </c>
      <c r="D16" s="253">
        <v>188430627</v>
      </c>
      <c r="E16" s="253">
        <v>133781630</v>
      </c>
      <c r="F16" s="253">
        <v>4570445555.6700001</v>
      </c>
      <c r="G16" s="253">
        <v>1495281953.6800001</v>
      </c>
      <c r="H16" s="254">
        <v>3075163601.9899998</v>
      </c>
      <c r="I16" s="273"/>
      <c r="J16" s="273"/>
      <c r="M16" s="259"/>
      <c r="N16" s="259"/>
    </row>
    <row r="17" spans="1:14">
      <c r="A17" s="194" t="s">
        <v>231</v>
      </c>
      <c r="B17" s="195" t="s">
        <v>232</v>
      </c>
      <c r="C17" s="182">
        <v>4515796558.6700001</v>
      </c>
      <c r="D17" s="182">
        <v>188430627</v>
      </c>
      <c r="E17" s="182">
        <v>133781630</v>
      </c>
      <c r="F17" s="182">
        <v>4570445555.6700001</v>
      </c>
      <c r="G17" s="182">
        <v>1495281953.6800001</v>
      </c>
      <c r="H17" s="183">
        <v>3075163601.9899998</v>
      </c>
      <c r="I17" s="273"/>
      <c r="J17" s="273"/>
      <c r="M17" s="259"/>
      <c r="N17" s="259"/>
    </row>
    <row r="18" spans="1:14">
      <c r="A18" s="198" t="s">
        <v>233</v>
      </c>
      <c r="B18" s="199" t="s">
        <v>232</v>
      </c>
      <c r="C18" s="184">
        <v>4515796558.6700001</v>
      </c>
      <c r="D18" s="184">
        <v>188430627</v>
      </c>
      <c r="E18" s="184">
        <v>133781630</v>
      </c>
      <c r="F18" s="184">
        <v>4570445555.6700001</v>
      </c>
      <c r="G18" s="184">
        <v>1495281953.6800001</v>
      </c>
      <c r="H18" s="185">
        <v>3075163601.9899998</v>
      </c>
      <c r="I18" s="273"/>
      <c r="J18" s="273"/>
      <c r="M18" s="259"/>
      <c r="N18" s="259"/>
    </row>
    <row r="19" spans="1:14">
      <c r="A19" s="251" t="s">
        <v>36</v>
      </c>
      <c r="B19" s="252" t="s">
        <v>37</v>
      </c>
      <c r="C19" s="253">
        <v>60645239.899999999</v>
      </c>
      <c r="D19" s="253">
        <v>72389136</v>
      </c>
      <c r="E19" s="253">
        <v>74311614</v>
      </c>
      <c r="F19" s="253">
        <v>58722761.899999999</v>
      </c>
      <c r="G19" s="253">
        <v>15732120.9</v>
      </c>
      <c r="H19" s="254">
        <v>42990641</v>
      </c>
      <c r="I19" s="273"/>
      <c r="J19" s="273"/>
      <c r="M19" s="259"/>
      <c r="N19" s="259"/>
    </row>
    <row r="20" spans="1:14">
      <c r="A20" s="194" t="s">
        <v>234</v>
      </c>
      <c r="B20" s="195" t="s">
        <v>235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3">
        <v>0</v>
      </c>
      <c r="I20" s="273"/>
      <c r="J20" s="273"/>
      <c r="M20" s="259"/>
      <c r="N20" s="259"/>
    </row>
    <row r="21" spans="1:14">
      <c r="A21" s="198" t="s">
        <v>236</v>
      </c>
      <c r="B21" s="199" t="s">
        <v>235</v>
      </c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5">
        <v>0</v>
      </c>
      <c r="I21" s="273"/>
      <c r="J21" s="273"/>
      <c r="M21" s="259"/>
      <c r="N21" s="259"/>
    </row>
    <row r="22" spans="1:14">
      <c r="A22" s="194" t="s">
        <v>237</v>
      </c>
      <c r="B22" s="195" t="s">
        <v>238</v>
      </c>
      <c r="C22" s="182">
        <v>60645239.899999999</v>
      </c>
      <c r="D22" s="182">
        <v>72389136</v>
      </c>
      <c r="E22" s="182">
        <v>74311614</v>
      </c>
      <c r="F22" s="182">
        <v>58722761.899999999</v>
      </c>
      <c r="G22" s="182">
        <v>15732120.9</v>
      </c>
      <c r="H22" s="183">
        <v>42990641</v>
      </c>
      <c r="I22" s="273"/>
      <c r="J22" s="273"/>
    </row>
    <row r="23" spans="1:14">
      <c r="A23" s="198" t="s">
        <v>239</v>
      </c>
      <c r="B23" s="199" t="s">
        <v>238</v>
      </c>
      <c r="C23" s="184">
        <v>60645239.899999999</v>
      </c>
      <c r="D23" s="184">
        <v>72389136</v>
      </c>
      <c r="E23" s="184">
        <v>74311614</v>
      </c>
      <c r="F23" s="184">
        <v>58722761.899999999</v>
      </c>
      <c r="G23" s="184">
        <v>15732120.9</v>
      </c>
      <c r="H23" s="185">
        <v>42990641</v>
      </c>
      <c r="I23" s="273"/>
      <c r="J23" s="273"/>
    </row>
    <row r="24" spans="1:14">
      <c r="A24" s="194" t="s">
        <v>240</v>
      </c>
      <c r="B24" s="195" t="s">
        <v>241</v>
      </c>
      <c r="C24" s="182">
        <v>0</v>
      </c>
      <c r="D24" s="182">
        <v>0</v>
      </c>
      <c r="E24" s="182">
        <v>0</v>
      </c>
      <c r="F24" s="182">
        <v>0</v>
      </c>
      <c r="G24" s="182">
        <v>0</v>
      </c>
      <c r="H24" s="183">
        <v>0</v>
      </c>
      <c r="I24" s="273"/>
      <c r="J24" s="273"/>
      <c r="M24" s="259"/>
      <c r="N24" s="259"/>
    </row>
    <row r="25" spans="1:14">
      <c r="A25" s="198" t="s">
        <v>242</v>
      </c>
      <c r="B25" s="199" t="s">
        <v>241</v>
      </c>
      <c r="C25" s="184">
        <v>0</v>
      </c>
      <c r="D25" s="184">
        <v>0</v>
      </c>
      <c r="E25" s="184">
        <v>0</v>
      </c>
      <c r="F25" s="184">
        <v>0</v>
      </c>
      <c r="G25" s="184">
        <v>0</v>
      </c>
      <c r="H25" s="185">
        <v>0</v>
      </c>
      <c r="I25" s="273"/>
      <c r="J25" s="273"/>
      <c r="M25" s="259"/>
      <c r="N25" s="259"/>
    </row>
    <row r="26" spans="1:14">
      <c r="A26" s="251" t="s">
        <v>40</v>
      </c>
      <c r="B26" s="252" t="s">
        <v>41</v>
      </c>
      <c r="C26" s="253">
        <v>-966564778.33000004</v>
      </c>
      <c r="D26" s="253">
        <v>979352</v>
      </c>
      <c r="E26" s="253">
        <v>0</v>
      </c>
      <c r="F26" s="253">
        <v>-965585426.33000004</v>
      </c>
      <c r="G26" s="253">
        <v>0</v>
      </c>
      <c r="H26" s="254">
        <v>-965585426.33000004</v>
      </c>
      <c r="I26" s="273"/>
      <c r="J26" s="273"/>
      <c r="M26" s="259"/>
      <c r="N26" s="259"/>
    </row>
    <row r="27" spans="1:14">
      <c r="A27" s="194" t="s">
        <v>243</v>
      </c>
      <c r="B27" s="195" t="s">
        <v>244</v>
      </c>
      <c r="C27" s="182">
        <v>-966564778.33000004</v>
      </c>
      <c r="D27" s="182">
        <v>979352</v>
      </c>
      <c r="E27" s="182">
        <v>0</v>
      </c>
      <c r="F27" s="182">
        <v>-965585426.33000004</v>
      </c>
      <c r="G27" s="182">
        <v>0</v>
      </c>
      <c r="H27" s="183">
        <v>-965585426.33000004</v>
      </c>
      <c r="I27" s="273"/>
      <c r="J27" s="273"/>
      <c r="M27" s="259"/>
      <c r="N27" s="259"/>
    </row>
    <row r="28" spans="1:14">
      <c r="A28" s="198" t="s">
        <v>245</v>
      </c>
      <c r="B28" s="199" t="s">
        <v>244</v>
      </c>
      <c r="C28" s="184">
        <v>-966564778.33000004</v>
      </c>
      <c r="D28" s="184">
        <v>979352</v>
      </c>
      <c r="E28" s="184">
        <v>0</v>
      </c>
      <c r="F28" s="184">
        <v>-965585426.33000004</v>
      </c>
      <c r="G28" s="184">
        <v>0</v>
      </c>
      <c r="H28" s="185">
        <v>-965585426.33000004</v>
      </c>
      <c r="I28" s="273"/>
      <c r="J28" s="273"/>
      <c r="M28" s="259"/>
      <c r="N28" s="259"/>
    </row>
    <row r="29" spans="1:14">
      <c r="A29" s="131" t="s">
        <v>246</v>
      </c>
      <c r="B29" s="132" t="s">
        <v>44</v>
      </c>
      <c r="C29" s="180">
        <v>0</v>
      </c>
      <c r="D29" s="180">
        <v>0</v>
      </c>
      <c r="E29" s="180">
        <v>0</v>
      </c>
      <c r="F29" s="180">
        <v>0</v>
      </c>
      <c r="G29" s="180">
        <v>0</v>
      </c>
      <c r="H29" s="180">
        <v>0</v>
      </c>
      <c r="I29" s="273"/>
      <c r="J29" s="273"/>
      <c r="M29" s="259"/>
      <c r="N29" s="259"/>
    </row>
    <row r="30" spans="1:14">
      <c r="A30" s="251" t="s">
        <v>47</v>
      </c>
      <c r="B30" s="252" t="s">
        <v>48</v>
      </c>
      <c r="C30" s="253">
        <v>0</v>
      </c>
      <c r="D30" s="253">
        <v>0</v>
      </c>
      <c r="E30" s="253">
        <v>0</v>
      </c>
      <c r="F30" s="253">
        <v>0</v>
      </c>
      <c r="G30" s="253">
        <v>0</v>
      </c>
      <c r="H30" s="253">
        <v>0</v>
      </c>
      <c r="I30" s="273"/>
      <c r="J30" s="273"/>
      <c r="M30" s="259"/>
      <c r="N30" s="259"/>
    </row>
    <row r="31" spans="1:14">
      <c r="A31" s="194" t="s">
        <v>247</v>
      </c>
      <c r="B31" s="195" t="s">
        <v>248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273"/>
      <c r="J31" s="273"/>
      <c r="M31" s="259"/>
      <c r="N31" s="259"/>
    </row>
    <row r="32" spans="1:14">
      <c r="A32" s="198" t="s">
        <v>249</v>
      </c>
      <c r="B32" s="199" t="s">
        <v>248</v>
      </c>
      <c r="C32" s="184">
        <v>0</v>
      </c>
      <c r="D32" s="184">
        <v>0</v>
      </c>
      <c r="E32" s="184">
        <v>0</v>
      </c>
      <c r="F32" s="184">
        <v>0</v>
      </c>
      <c r="G32" s="184">
        <v>0</v>
      </c>
      <c r="H32" s="184">
        <v>0</v>
      </c>
      <c r="I32" s="273"/>
      <c r="J32" s="273"/>
      <c r="M32" s="259"/>
      <c r="N32" s="259"/>
    </row>
    <row r="33" spans="1:14">
      <c r="A33" s="194" t="s">
        <v>250</v>
      </c>
      <c r="B33" s="195" t="s">
        <v>251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273"/>
      <c r="J33" s="273"/>
      <c r="M33" s="259"/>
      <c r="N33" s="259"/>
    </row>
    <row r="34" spans="1:14">
      <c r="A34" s="198" t="s">
        <v>252</v>
      </c>
      <c r="B34" s="199" t="s">
        <v>251</v>
      </c>
      <c r="C34" s="184">
        <v>0</v>
      </c>
      <c r="D34" s="184">
        <v>0</v>
      </c>
      <c r="E34" s="184">
        <v>0</v>
      </c>
      <c r="F34" s="184">
        <v>0</v>
      </c>
      <c r="G34" s="184">
        <v>0</v>
      </c>
      <c r="H34" s="184">
        <v>0</v>
      </c>
      <c r="I34" s="273"/>
      <c r="J34" s="273"/>
      <c r="M34" s="259"/>
      <c r="N34" s="259"/>
    </row>
    <row r="35" spans="1:14">
      <c r="A35" s="194" t="s">
        <v>253</v>
      </c>
      <c r="B35" s="195" t="s">
        <v>254</v>
      </c>
      <c r="C35" s="182">
        <v>0</v>
      </c>
      <c r="D35" s="182">
        <v>0</v>
      </c>
      <c r="E35" s="182">
        <v>0</v>
      </c>
      <c r="F35" s="182">
        <v>0</v>
      </c>
      <c r="G35" s="182">
        <v>0</v>
      </c>
      <c r="H35" s="182">
        <v>0</v>
      </c>
      <c r="I35" s="273"/>
      <c r="J35" s="273"/>
      <c r="M35" s="259"/>
      <c r="N35" s="259"/>
    </row>
    <row r="36" spans="1:14">
      <c r="A36" s="198" t="s">
        <v>255</v>
      </c>
      <c r="B36" s="199" t="s">
        <v>254</v>
      </c>
      <c r="C36" s="184">
        <v>0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273"/>
      <c r="J36" s="273"/>
      <c r="M36" s="259"/>
      <c r="N36" s="259"/>
    </row>
    <row r="37" spans="1:14">
      <c r="A37" s="131" t="s">
        <v>73</v>
      </c>
      <c r="B37" s="132" t="s">
        <v>74</v>
      </c>
      <c r="C37" s="180">
        <v>7324167414.5699997</v>
      </c>
      <c r="D37" s="180">
        <v>0</v>
      </c>
      <c r="E37" s="180">
        <v>28966033</v>
      </c>
      <c r="F37" s="180">
        <v>7295201381.5699997</v>
      </c>
      <c r="G37" s="180">
        <v>0</v>
      </c>
      <c r="H37" s="181">
        <v>7295201381.5699997</v>
      </c>
      <c r="I37" s="273"/>
      <c r="J37" s="273"/>
      <c r="M37" s="259"/>
      <c r="N37" s="259"/>
    </row>
    <row r="38" spans="1:14">
      <c r="A38" s="251" t="s">
        <v>75</v>
      </c>
      <c r="B38" s="252" t="s">
        <v>76</v>
      </c>
      <c r="C38" s="253">
        <v>0</v>
      </c>
      <c r="D38" s="253">
        <v>0</v>
      </c>
      <c r="E38" s="253">
        <v>0</v>
      </c>
      <c r="F38" s="253">
        <v>0</v>
      </c>
      <c r="G38" s="253">
        <v>0</v>
      </c>
      <c r="H38" s="254">
        <v>0</v>
      </c>
      <c r="I38" s="273"/>
      <c r="J38" s="273"/>
      <c r="M38" s="259"/>
      <c r="N38" s="259"/>
    </row>
    <row r="39" spans="1:14">
      <c r="A39" s="194" t="s">
        <v>256</v>
      </c>
      <c r="B39" s="195" t="s">
        <v>257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3">
        <v>0</v>
      </c>
      <c r="I39" s="273"/>
      <c r="J39" s="273"/>
      <c r="M39" s="259"/>
      <c r="N39" s="259"/>
    </row>
    <row r="40" spans="1:14">
      <c r="A40" s="198" t="s">
        <v>258</v>
      </c>
      <c r="B40" s="199" t="s">
        <v>257</v>
      </c>
      <c r="C40" s="184">
        <v>0</v>
      </c>
      <c r="D40" s="184">
        <v>0</v>
      </c>
      <c r="E40" s="184">
        <v>0</v>
      </c>
      <c r="F40" s="184">
        <v>0</v>
      </c>
      <c r="G40" s="184">
        <v>0</v>
      </c>
      <c r="H40" s="185">
        <v>0</v>
      </c>
      <c r="I40" s="273"/>
      <c r="J40" s="273"/>
      <c r="M40" s="259"/>
      <c r="N40" s="259"/>
    </row>
    <row r="41" spans="1:14">
      <c r="A41" s="251" t="s">
        <v>77</v>
      </c>
      <c r="B41" s="252" t="s">
        <v>78</v>
      </c>
      <c r="C41" s="253">
        <v>11992966.310000001</v>
      </c>
      <c r="D41" s="253">
        <v>0</v>
      </c>
      <c r="E41" s="253">
        <v>0</v>
      </c>
      <c r="F41" s="253">
        <v>11992966.310000001</v>
      </c>
      <c r="G41" s="253">
        <v>0</v>
      </c>
      <c r="H41" s="254">
        <v>11992966.310000001</v>
      </c>
      <c r="I41" s="273"/>
      <c r="J41" s="273"/>
      <c r="M41" s="259"/>
      <c r="N41" s="259"/>
    </row>
    <row r="42" spans="1:14">
      <c r="A42" s="194" t="s">
        <v>259</v>
      </c>
      <c r="B42" s="195" t="s">
        <v>260</v>
      </c>
      <c r="C42" s="182">
        <v>0</v>
      </c>
      <c r="D42" s="182">
        <v>0</v>
      </c>
      <c r="E42" s="182">
        <v>0</v>
      </c>
      <c r="F42" s="182">
        <v>0</v>
      </c>
      <c r="G42" s="182">
        <v>0</v>
      </c>
      <c r="H42" s="183">
        <v>0</v>
      </c>
      <c r="I42" s="273"/>
      <c r="J42" s="273"/>
      <c r="M42" s="259"/>
      <c r="N42" s="259"/>
    </row>
    <row r="43" spans="1:14">
      <c r="A43" s="198" t="s">
        <v>261</v>
      </c>
      <c r="B43" s="199" t="s">
        <v>262</v>
      </c>
      <c r="C43" s="184">
        <v>0</v>
      </c>
      <c r="D43" s="184">
        <v>0</v>
      </c>
      <c r="E43" s="184">
        <v>0</v>
      </c>
      <c r="F43" s="184">
        <v>0</v>
      </c>
      <c r="G43" s="184">
        <v>0</v>
      </c>
      <c r="H43" s="185">
        <v>0</v>
      </c>
      <c r="I43" s="273"/>
      <c r="J43" s="273"/>
      <c r="M43" s="259"/>
      <c r="N43" s="259"/>
    </row>
    <row r="44" spans="1:14">
      <c r="A44" s="198" t="s">
        <v>263</v>
      </c>
      <c r="B44" s="199" t="s">
        <v>264</v>
      </c>
      <c r="C44" s="184">
        <v>0</v>
      </c>
      <c r="D44" s="184">
        <v>0</v>
      </c>
      <c r="E44" s="184">
        <v>0</v>
      </c>
      <c r="F44" s="184">
        <v>0</v>
      </c>
      <c r="G44" s="184">
        <v>0</v>
      </c>
      <c r="H44" s="185">
        <v>0</v>
      </c>
      <c r="I44" s="273"/>
      <c r="J44" s="273"/>
      <c r="M44" s="259"/>
      <c r="N44" s="259"/>
    </row>
    <row r="45" spans="1:14">
      <c r="A45" s="194" t="s">
        <v>265</v>
      </c>
      <c r="B45" s="195" t="s">
        <v>266</v>
      </c>
      <c r="C45" s="182">
        <v>11992966.310000001</v>
      </c>
      <c r="D45" s="182">
        <v>0</v>
      </c>
      <c r="E45" s="182">
        <v>0</v>
      </c>
      <c r="F45" s="182">
        <v>11992966.310000001</v>
      </c>
      <c r="G45" s="182">
        <v>0</v>
      </c>
      <c r="H45" s="183">
        <v>11992966.310000001</v>
      </c>
      <c r="I45" s="273"/>
      <c r="J45" s="273"/>
      <c r="M45" s="259"/>
      <c r="N45" s="259"/>
    </row>
    <row r="46" spans="1:14">
      <c r="A46" s="198" t="s">
        <v>267</v>
      </c>
      <c r="B46" s="199" t="s">
        <v>268</v>
      </c>
      <c r="C46" s="184">
        <v>10646137</v>
      </c>
      <c r="D46" s="184">
        <v>0</v>
      </c>
      <c r="E46" s="184">
        <v>0</v>
      </c>
      <c r="F46" s="184">
        <v>10646137</v>
      </c>
      <c r="G46" s="184">
        <v>0</v>
      </c>
      <c r="H46" s="185">
        <v>10646137</v>
      </c>
      <c r="I46" s="273"/>
      <c r="J46" s="273"/>
      <c r="M46" s="259"/>
      <c r="N46" s="259"/>
    </row>
    <row r="47" spans="1:14">
      <c r="A47" s="198" t="s">
        <v>269</v>
      </c>
      <c r="B47" s="199" t="s">
        <v>270</v>
      </c>
      <c r="C47" s="184">
        <v>1346829.31</v>
      </c>
      <c r="D47" s="184">
        <v>0</v>
      </c>
      <c r="E47" s="184">
        <v>0</v>
      </c>
      <c r="F47" s="184">
        <v>1346829.31</v>
      </c>
      <c r="G47" s="184">
        <v>0</v>
      </c>
      <c r="H47" s="185">
        <v>1346829.31</v>
      </c>
      <c r="I47" s="273"/>
      <c r="J47" s="273"/>
      <c r="M47" s="259"/>
      <c r="N47" s="259"/>
    </row>
    <row r="48" spans="1:14">
      <c r="A48" s="194" t="s">
        <v>271</v>
      </c>
      <c r="B48" s="195" t="s">
        <v>272</v>
      </c>
      <c r="C48" s="182">
        <v>0</v>
      </c>
      <c r="D48" s="182">
        <v>0</v>
      </c>
      <c r="E48" s="182">
        <v>0</v>
      </c>
      <c r="F48" s="182">
        <v>0</v>
      </c>
      <c r="G48" s="182">
        <v>0</v>
      </c>
      <c r="H48" s="183">
        <v>0</v>
      </c>
      <c r="I48" s="273"/>
      <c r="J48" s="273"/>
      <c r="M48" s="259"/>
      <c r="N48" s="259"/>
    </row>
    <row r="49" spans="1:14">
      <c r="A49" s="198" t="s">
        <v>273</v>
      </c>
      <c r="B49" s="199" t="s">
        <v>272</v>
      </c>
      <c r="C49" s="184">
        <v>0</v>
      </c>
      <c r="D49" s="184">
        <v>0</v>
      </c>
      <c r="E49" s="184">
        <v>0</v>
      </c>
      <c r="F49" s="184">
        <v>0</v>
      </c>
      <c r="G49" s="184">
        <v>0</v>
      </c>
      <c r="H49" s="185">
        <v>0</v>
      </c>
      <c r="I49" s="273"/>
      <c r="J49" s="273"/>
      <c r="M49" s="259"/>
      <c r="N49" s="259"/>
    </row>
    <row r="50" spans="1:14">
      <c r="A50" s="251" t="s">
        <v>80</v>
      </c>
      <c r="B50" s="252" t="s">
        <v>81</v>
      </c>
      <c r="C50" s="253">
        <v>0</v>
      </c>
      <c r="D50" s="253">
        <v>0</v>
      </c>
      <c r="E50" s="253">
        <v>0</v>
      </c>
      <c r="F50" s="253">
        <v>0</v>
      </c>
      <c r="G50" s="253">
        <v>0</v>
      </c>
      <c r="H50" s="254">
        <v>0</v>
      </c>
      <c r="I50" s="273"/>
      <c r="J50" s="273"/>
      <c r="M50" s="259"/>
      <c r="N50" s="259"/>
    </row>
    <row r="51" spans="1:14">
      <c r="A51" s="194" t="s">
        <v>274</v>
      </c>
      <c r="B51" s="195" t="s">
        <v>260</v>
      </c>
      <c r="C51" s="182">
        <v>0</v>
      </c>
      <c r="D51" s="182">
        <v>0</v>
      </c>
      <c r="E51" s="182">
        <v>0</v>
      </c>
      <c r="F51" s="182">
        <v>0</v>
      </c>
      <c r="G51" s="182">
        <v>0</v>
      </c>
      <c r="H51" s="183">
        <v>0</v>
      </c>
      <c r="I51" s="273"/>
      <c r="J51" s="273"/>
      <c r="M51" s="259"/>
      <c r="N51" s="259"/>
    </row>
    <row r="52" spans="1:14">
      <c r="A52" s="198" t="s">
        <v>275</v>
      </c>
      <c r="B52" s="199" t="s">
        <v>262</v>
      </c>
      <c r="C52" s="184">
        <v>0</v>
      </c>
      <c r="D52" s="184">
        <v>0</v>
      </c>
      <c r="E52" s="184">
        <v>0</v>
      </c>
      <c r="F52" s="184">
        <v>0</v>
      </c>
      <c r="G52" s="184">
        <v>0</v>
      </c>
      <c r="H52" s="185">
        <v>0</v>
      </c>
      <c r="I52" s="273"/>
      <c r="J52" s="273"/>
      <c r="M52" s="259"/>
      <c r="N52" s="259"/>
    </row>
    <row r="53" spans="1:14">
      <c r="A53" s="194" t="s">
        <v>276</v>
      </c>
      <c r="B53" s="195" t="s">
        <v>266</v>
      </c>
      <c r="C53" s="182">
        <v>0</v>
      </c>
      <c r="D53" s="182">
        <v>0</v>
      </c>
      <c r="E53" s="182">
        <v>0</v>
      </c>
      <c r="F53" s="182">
        <v>0</v>
      </c>
      <c r="G53" s="182">
        <v>0</v>
      </c>
      <c r="H53" s="183">
        <v>0</v>
      </c>
      <c r="I53" s="273"/>
      <c r="J53" s="273"/>
      <c r="M53" s="259"/>
      <c r="N53" s="259"/>
    </row>
    <row r="54" spans="1:14">
      <c r="A54" s="198" t="s">
        <v>277</v>
      </c>
      <c r="B54" s="199" t="s">
        <v>268</v>
      </c>
      <c r="C54" s="184">
        <v>0</v>
      </c>
      <c r="D54" s="184">
        <v>0</v>
      </c>
      <c r="E54" s="184">
        <v>0</v>
      </c>
      <c r="F54" s="184">
        <v>0</v>
      </c>
      <c r="G54" s="184">
        <v>0</v>
      </c>
      <c r="H54" s="185">
        <v>0</v>
      </c>
      <c r="I54" s="273"/>
      <c r="J54" s="273"/>
      <c r="M54" s="259"/>
      <c r="N54" s="259"/>
    </row>
    <row r="55" spans="1:14">
      <c r="A55" s="198" t="s">
        <v>278</v>
      </c>
      <c r="B55" s="199" t="s">
        <v>270</v>
      </c>
      <c r="C55" s="184">
        <v>0</v>
      </c>
      <c r="D55" s="184">
        <v>0</v>
      </c>
      <c r="E55" s="184">
        <v>0</v>
      </c>
      <c r="F55" s="184">
        <v>0</v>
      </c>
      <c r="G55" s="184">
        <v>0</v>
      </c>
      <c r="H55" s="185">
        <v>0</v>
      </c>
      <c r="I55" s="273"/>
      <c r="J55" s="273"/>
      <c r="M55" s="259"/>
      <c r="N55" s="259"/>
    </row>
    <row r="56" spans="1:14">
      <c r="A56" s="251" t="s">
        <v>84</v>
      </c>
      <c r="B56" s="252" t="s">
        <v>85</v>
      </c>
      <c r="C56" s="253">
        <v>7347876584.9799995</v>
      </c>
      <c r="D56" s="253">
        <v>0</v>
      </c>
      <c r="E56" s="253">
        <v>0</v>
      </c>
      <c r="F56" s="253">
        <v>7347876584.9799995</v>
      </c>
      <c r="G56" s="253">
        <v>0</v>
      </c>
      <c r="H56" s="254">
        <v>7347876584.9799995</v>
      </c>
      <c r="I56" s="273"/>
      <c r="J56" s="273"/>
      <c r="M56" s="259"/>
      <c r="N56" s="259"/>
    </row>
    <row r="57" spans="1:14">
      <c r="A57" s="194" t="s">
        <v>279</v>
      </c>
      <c r="B57" s="195" t="s">
        <v>280</v>
      </c>
      <c r="C57" s="182">
        <v>6812876584.9799995</v>
      </c>
      <c r="D57" s="182">
        <v>0</v>
      </c>
      <c r="E57" s="182">
        <v>0</v>
      </c>
      <c r="F57" s="182">
        <v>6812876584.9799995</v>
      </c>
      <c r="G57" s="182">
        <v>0</v>
      </c>
      <c r="H57" s="183">
        <v>6812876584.9799995</v>
      </c>
      <c r="I57" s="273"/>
      <c r="J57" s="273"/>
      <c r="M57" s="259"/>
      <c r="N57" s="259"/>
    </row>
    <row r="58" spans="1:14">
      <c r="A58" s="198" t="s">
        <v>281</v>
      </c>
      <c r="B58" s="199" t="s">
        <v>280</v>
      </c>
      <c r="C58" s="184">
        <v>6812876584.9799995</v>
      </c>
      <c r="D58" s="184">
        <v>0</v>
      </c>
      <c r="E58" s="184">
        <v>0</v>
      </c>
      <c r="F58" s="184">
        <v>6812876584.9799995</v>
      </c>
      <c r="G58" s="184">
        <v>0</v>
      </c>
      <c r="H58" s="185">
        <v>6812876584.9799995</v>
      </c>
      <c r="I58" s="273"/>
      <c r="J58" s="273"/>
      <c r="M58" s="259"/>
      <c r="N58" s="259"/>
    </row>
    <row r="59" spans="1:14">
      <c r="A59" s="194" t="s">
        <v>282</v>
      </c>
      <c r="B59" s="195" t="s">
        <v>283</v>
      </c>
      <c r="C59" s="182">
        <v>465000000</v>
      </c>
      <c r="D59" s="182">
        <v>0</v>
      </c>
      <c r="E59" s="182">
        <v>0</v>
      </c>
      <c r="F59" s="182">
        <v>465000000</v>
      </c>
      <c r="G59" s="182">
        <v>0</v>
      </c>
      <c r="H59" s="183">
        <v>465000000</v>
      </c>
      <c r="I59" s="273"/>
      <c r="J59" s="273"/>
      <c r="M59" s="259"/>
      <c r="N59" s="259"/>
    </row>
    <row r="60" spans="1:14">
      <c r="A60" s="198" t="s">
        <v>284</v>
      </c>
      <c r="B60" s="199" t="s">
        <v>283</v>
      </c>
      <c r="C60" s="184">
        <v>465000000</v>
      </c>
      <c r="D60" s="184">
        <v>0</v>
      </c>
      <c r="E60" s="184">
        <v>0</v>
      </c>
      <c r="F60" s="184">
        <v>465000000</v>
      </c>
      <c r="G60" s="184">
        <v>0</v>
      </c>
      <c r="H60" s="185">
        <v>465000000</v>
      </c>
      <c r="I60" s="273"/>
      <c r="J60" s="273"/>
      <c r="M60" s="259"/>
      <c r="N60" s="259"/>
    </row>
    <row r="61" spans="1:14">
      <c r="A61" s="194" t="s">
        <v>285</v>
      </c>
      <c r="B61" s="195" t="s">
        <v>286</v>
      </c>
      <c r="C61" s="182">
        <v>70000000</v>
      </c>
      <c r="D61" s="182">
        <v>0</v>
      </c>
      <c r="E61" s="182">
        <v>0</v>
      </c>
      <c r="F61" s="182">
        <v>70000000</v>
      </c>
      <c r="G61" s="182">
        <v>0</v>
      </c>
      <c r="H61" s="183">
        <v>70000000</v>
      </c>
      <c r="I61" s="273"/>
      <c r="J61" s="273"/>
      <c r="M61" s="259"/>
      <c r="N61" s="259"/>
    </row>
    <row r="62" spans="1:14">
      <c r="A62" s="198" t="s">
        <v>287</v>
      </c>
      <c r="B62" s="199" t="s">
        <v>286</v>
      </c>
      <c r="C62" s="184">
        <v>70000000</v>
      </c>
      <c r="D62" s="184">
        <v>0</v>
      </c>
      <c r="E62" s="184">
        <v>0</v>
      </c>
      <c r="F62" s="184">
        <v>70000000</v>
      </c>
      <c r="G62" s="184">
        <v>0</v>
      </c>
      <c r="H62" s="185">
        <v>70000000</v>
      </c>
      <c r="I62" s="273"/>
      <c r="J62" s="273"/>
      <c r="M62" s="259"/>
      <c r="N62" s="259"/>
    </row>
    <row r="63" spans="1:14">
      <c r="A63" s="251" t="s">
        <v>88</v>
      </c>
      <c r="B63" s="252" t="s">
        <v>89</v>
      </c>
      <c r="C63" s="253">
        <v>586621815.59000003</v>
      </c>
      <c r="D63" s="253">
        <v>0</v>
      </c>
      <c r="E63" s="253">
        <v>0</v>
      </c>
      <c r="F63" s="253">
        <v>586621815.59000003</v>
      </c>
      <c r="G63" s="253">
        <v>0</v>
      </c>
      <c r="H63" s="254">
        <v>586621815.59000003</v>
      </c>
      <c r="I63" s="273"/>
      <c r="J63" s="273"/>
      <c r="M63" s="259"/>
      <c r="N63" s="259"/>
    </row>
    <row r="64" spans="1:14">
      <c r="A64" s="194" t="s">
        <v>288</v>
      </c>
      <c r="B64" s="195" t="s">
        <v>262</v>
      </c>
      <c r="C64" s="182">
        <v>420382125.13999999</v>
      </c>
      <c r="D64" s="182">
        <v>0</v>
      </c>
      <c r="E64" s="182">
        <v>0</v>
      </c>
      <c r="F64" s="182">
        <v>420382125.13999999</v>
      </c>
      <c r="G64" s="182">
        <v>0</v>
      </c>
      <c r="H64" s="183">
        <v>420382125.13999999</v>
      </c>
      <c r="I64" s="273"/>
      <c r="J64" s="273"/>
      <c r="M64" s="259"/>
      <c r="N64" s="259"/>
    </row>
    <row r="65" spans="1:14">
      <c r="A65" s="198" t="s">
        <v>289</v>
      </c>
      <c r="B65" s="199" t="s">
        <v>262</v>
      </c>
      <c r="C65" s="184">
        <v>420382125.13999999</v>
      </c>
      <c r="D65" s="184">
        <v>0</v>
      </c>
      <c r="E65" s="184">
        <v>0</v>
      </c>
      <c r="F65" s="184">
        <v>420382125.13999999</v>
      </c>
      <c r="G65" s="184">
        <v>0</v>
      </c>
      <c r="H65" s="185">
        <v>420382125.13999999</v>
      </c>
      <c r="I65" s="273"/>
      <c r="J65" s="273"/>
      <c r="M65" s="259"/>
      <c r="N65" s="259"/>
    </row>
    <row r="66" spans="1:14">
      <c r="A66" s="194" t="s">
        <v>290</v>
      </c>
      <c r="B66" s="195" t="s">
        <v>264</v>
      </c>
      <c r="C66" s="182">
        <v>166239690.44999999</v>
      </c>
      <c r="D66" s="182">
        <v>0</v>
      </c>
      <c r="E66" s="182">
        <v>0</v>
      </c>
      <c r="F66" s="182">
        <v>166239690.44999999</v>
      </c>
      <c r="G66" s="182">
        <v>0</v>
      </c>
      <c r="H66" s="183">
        <v>166239690.44999999</v>
      </c>
      <c r="I66" s="273"/>
      <c r="J66" s="273"/>
      <c r="M66" s="259"/>
      <c r="N66" s="259"/>
    </row>
    <row r="67" spans="1:14">
      <c r="A67" s="198" t="s">
        <v>291</v>
      </c>
      <c r="B67" s="199" t="s">
        <v>264</v>
      </c>
      <c r="C67" s="184">
        <v>166239690.44999999</v>
      </c>
      <c r="D67" s="184">
        <v>0</v>
      </c>
      <c r="E67" s="184">
        <v>0</v>
      </c>
      <c r="F67" s="184">
        <v>166239690.44999999</v>
      </c>
      <c r="G67" s="184">
        <v>0</v>
      </c>
      <c r="H67" s="185">
        <v>166239690.44999999</v>
      </c>
      <c r="I67" s="273"/>
      <c r="J67" s="273"/>
      <c r="M67" s="259"/>
      <c r="N67" s="259"/>
    </row>
    <row r="68" spans="1:14">
      <c r="A68" s="251" t="s">
        <v>92</v>
      </c>
      <c r="B68" s="252" t="s">
        <v>93</v>
      </c>
      <c r="C68" s="253">
        <v>1549676079.6500001</v>
      </c>
      <c r="D68" s="253">
        <v>0</v>
      </c>
      <c r="E68" s="253">
        <v>0</v>
      </c>
      <c r="F68" s="253">
        <v>1549676079.6500001</v>
      </c>
      <c r="G68" s="253">
        <v>0</v>
      </c>
      <c r="H68" s="254">
        <v>1549676079.6500001</v>
      </c>
      <c r="I68" s="273"/>
      <c r="J68" s="273"/>
      <c r="M68" s="259"/>
      <c r="N68" s="259"/>
    </row>
    <row r="69" spans="1:14">
      <c r="A69" s="194" t="s">
        <v>292</v>
      </c>
      <c r="B69" s="195" t="s">
        <v>268</v>
      </c>
      <c r="C69" s="182">
        <v>307374259.88</v>
      </c>
      <c r="D69" s="182">
        <v>0</v>
      </c>
      <c r="E69" s="182">
        <v>0</v>
      </c>
      <c r="F69" s="182">
        <v>307374259.88</v>
      </c>
      <c r="G69" s="182">
        <v>0</v>
      </c>
      <c r="H69" s="183">
        <v>307374259.88</v>
      </c>
      <c r="I69" s="273"/>
      <c r="J69" s="273"/>
      <c r="M69" s="259"/>
      <c r="N69" s="259"/>
    </row>
    <row r="70" spans="1:14">
      <c r="A70" s="198" t="s">
        <v>293</v>
      </c>
      <c r="B70" s="199" t="s">
        <v>268</v>
      </c>
      <c r="C70" s="184">
        <v>307374259.88</v>
      </c>
      <c r="D70" s="184">
        <v>0</v>
      </c>
      <c r="E70" s="184">
        <v>0</v>
      </c>
      <c r="F70" s="184">
        <v>307374259.88</v>
      </c>
      <c r="G70" s="184">
        <v>0</v>
      </c>
      <c r="H70" s="185">
        <v>307374259.88</v>
      </c>
      <c r="I70" s="273"/>
      <c r="J70" s="273"/>
      <c r="M70" s="259"/>
      <c r="N70" s="259"/>
    </row>
    <row r="71" spans="1:14">
      <c r="A71" s="194" t="s">
        <v>294</v>
      </c>
      <c r="B71" s="195" t="s">
        <v>270</v>
      </c>
      <c r="C71" s="182">
        <v>1242301819.77</v>
      </c>
      <c r="D71" s="182">
        <v>0</v>
      </c>
      <c r="E71" s="182">
        <v>0</v>
      </c>
      <c r="F71" s="182">
        <v>1242301819.77</v>
      </c>
      <c r="G71" s="182">
        <v>0</v>
      </c>
      <c r="H71" s="183">
        <v>1242301819.77</v>
      </c>
      <c r="I71" s="273"/>
      <c r="J71" s="273"/>
      <c r="M71" s="259"/>
      <c r="N71" s="259"/>
    </row>
    <row r="72" spans="1:14">
      <c r="A72" s="198" t="s">
        <v>295</v>
      </c>
      <c r="B72" s="199" t="s">
        <v>270</v>
      </c>
      <c r="C72" s="184">
        <v>1242301819.77</v>
      </c>
      <c r="D72" s="184">
        <v>0</v>
      </c>
      <c r="E72" s="184">
        <v>0</v>
      </c>
      <c r="F72" s="184">
        <v>1242301819.77</v>
      </c>
      <c r="G72" s="184">
        <v>0</v>
      </c>
      <c r="H72" s="185">
        <v>1242301819.77</v>
      </c>
      <c r="I72" s="273"/>
      <c r="J72" s="273"/>
      <c r="M72" s="259"/>
      <c r="N72" s="259"/>
    </row>
    <row r="73" spans="1:14">
      <c r="A73" s="251" t="s">
        <v>95</v>
      </c>
      <c r="B73" s="252" t="s">
        <v>96</v>
      </c>
      <c r="C73" s="253">
        <v>242083976</v>
      </c>
      <c r="D73" s="253">
        <v>0</v>
      </c>
      <c r="E73" s="253">
        <v>0</v>
      </c>
      <c r="F73" s="253">
        <v>242083976</v>
      </c>
      <c r="G73" s="253">
        <v>0</v>
      </c>
      <c r="H73" s="254">
        <v>242083976</v>
      </c>
      <c r="I73" s="273"/>
      <c r="J73" s="273"/>
      <c r="M73" s="259"/>
      <c r="N73" s="259"/>
    </row>
    <row r="74" spans="1:14">
      <c r="A74" s="194" t="s">
        <v>296</v>
      </c>
      <c r="B74" s="195" t="s">
        <v>297</v>
      </c>
      <c r="C74" s="182">
        <v>242083976</v>
      </c>
      <c r="D74" s="182">
        <v>0</v>
      </c>
      <c r="E74" s="182">
        <v>0</v>
      </c>
      <c r="F74" s="182">
        <v>242083976</v>
      </c>
      <c r="G74" s="182">
        <v>0</v>
      </c>
      <c r="H74" s="183">
        <v>242083976</v>
      </c>
      <c r="I74" s="273"/>
      <c r="J74" s="273"/>
      <c r="M74" s="259"/>
      <c r="N74" s="259"/>
    </row>
    <row r="75" spans="1:14">
      <c r="A75" s="198" t="s">
        <v>298</v>
      </c>
      <c r="B75" s="199" t="s">
        <v>297</v>
      </c>
      <c r="C75" s="184">
        <v>242083976</v>
      </c>
      <c r="D75" s="184">
        <v>0</v>
      </c>
      <c r="E75" s="184">
        <v>0</v>
      </c>
      <c r="F75" s="184">
        <v>242083976</v>
      </c>
      <c r="G75" s="184">
        <v>0</v>
      </c>
      <c r="H75" s="185">
        <v>242083976</v>
      </c>
      <c r="I75" s="273"/>
      <c r="J75" s="273"/>
      <c r="M75" s="259"/>
      <c r="N75" s="259"/>
    </row>
    <row r="76" spans="1:14" ht="25.5">
      <c r="A76" s="251" t="s">
        <v>99</v>
      </c>
      <c r="B76" s="252" t="s">
        <v>100</v>
      </c>
      <c r="C76" s="253">
        <v>-2060326540.96</v>
      </c>
      <c r="D76" s="253">
        <v>0</v>
      </c>
      <c r="E76" s="253">
        <v>28966033</v>
      </c>
      <c r="F76" s="253">
        <v>-2089292573.96</v>
      </c>
      <c r="G76" s="253">
        <v>0</v>
      </c>
      <c r="H76" s="254">
        <v>-2089292573.96</v>
      </c>
      <c r="I76" s="273"/>
      <c r="J76" s="273"/>
      <c r="M76" s="259"/>
      <c r="N76" s="259"/>
    </row>
    <row r="77" spans="1:14">
      <c r="A77" s="194" t="s">
        <v>299</v>
      </c>
      <c r="B77" s="195" t="s">
        <v>257</v>
      </c>
      <c r="C77" s="182">
        <v>-470470805.89999998</v>
      </c>
      <c r="D77" s="182">
        <v>0</v>
      </c>
      <c r="E77" s="182">
        <v>7718750</v>
      </c>
      <c r="F77" s="182">
        <v>-478189555.89999998</v>
      </c>
      <c r="G77" s="182">
        <v>0</v>
      </c>
      <c r="H77" s="183">
        <v>-478189555.89999998</v>
      </c>
      <c r="I77" s="273"/>
      <c r="J77" s="273"/>
      <c r="M77" s="259"/>
      <c r="N77" s="259"/>
    </row>
    <row r="78" spans="1:14">
      <c r="A78" s="198" t="s">
        <v>300</v>
      </c>
      <c r="B78" s="199" t="s">
        <v>301</v>
      </c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5">
        <v>0</v>
      </c>
      <c r="I78" s="273"/>
      <c r="J78" s="273"/>
      <c r="M78" s="259"/>
      <c r="N78" s="259"/>
    </row>
    <row r="79" spans="1:14">
      <c r="A79" s="198" t="s">
        <v>302</v>
      </c>
      <c r="B79" s="199" t="s">
        <v>280</v>
      </c>
      <c r="C79" s="184">
        <v>-432017674.20999998</v>
      </c>
      <c r="D79" s="184">
        <v>0</v>
      </c>
      <c r="E79" s="184">
        <v>7161458</v>
      </c>
      <c r="F79" s="184">
        <v>-439179132.20999998</v>
      </c>
      <c r="G79" s="184">
        <v>0</v>
      </c>
      <c r="H79" s="185">
        <v>-439179132.20999998</v>
      </c>
      <c r="I79" s="273"/>
      <c r="J79" s="273"/>
      <c r="M79" s="259"/>
      <c r="N79" s="259"/>
    </row>
    <row r="80" spans="1:14">
      <c r="A80" s="198" t="s">
        <v>303</v>
      </c>
      <c r="B80" s="199" t="s">
        <v>283</v>
      </c>
      <c r="C80" s="184">
        <v>-33421875</v>
      </c>
      <c r="D80" s="184">
        <v>0</v>
      </c>
      <c r="E80" s="184">
        <v>484375</v>
      </c>
      <c r="F80" s="184">
        <v>-33906250</v>
      </c>
      <c r="G80" s="184">
        <v>0</v>
      </c>
      <c r="H80" s="185">
        <v>-33906250</v>
      </c>
      <c r="I80" s="273"/>
      <c r="J80" s="273"/>
      <c r="M80" s="259"/>
      <c r="N80" s="259"/>
    </row>
    <row r="81" spans="1:14">
      <c r="A81" s="198" t="s">
        <v>304</v>
      </c>
      <c r="B81" s="199" t="s">
        <v>286</v>
      </c>
      <c r="C81" s="184">
        <v>-5031256.6900000004</v>
      </c>
      <c r="D81" s="184">
        <v>0</v>
      </c>
      <c r="E81" s="184">
        <v>72917</v>
      </c>
      <c r="F81" s="184">
        <v>-5104173.6900000004</v>
      </c>
      <c r="G81" s="184">
        <v>0</v>
      </c>
      <c r="H81" s="185">
        <v>-5104173.6900000004</v>
      </c>
      <c r="I81" s="273"/>
      <c r="J81" s="273"/>
      <c r="M81" s="259"/>
      <c r="N81" s="259"/>
    </row>
    <row r="82" spans="1:14">
      <c r="A82" s="194" t="s">
        <v>305</v>
      </c>
      <c r="B82" s="195" t="s">
        <v>260</v>
      </c>
      <c r="C82" s="182">
        <v>-256745942.75</v>
      </c>
      <c r="D82" s="182">
        <v>0</v>
      </c>
      <c r="E82" s="182">
        <v>3871408</v>
      </c>
      <c r="F82" s="182">
        <v>-260617350.75</v>
      </c>
      <c r="G82" s="182">
        <v>0</v>
      </c>
      <c r="H82" s="183">
        <v>-260617350.75</v>
      </c>
      <c r="I82" s="273"/>
      <c r="J82" s="273"/>
      <c r="M82" s="259"/>
      <c r="N82" s="259"/>
    </row>
    <row r="83" spans="1:14">
      <c r="A83" s="198" t="s">
        <v>306</v>
      </c>
      <c r="B83" s="199" t="s">
        <v>262</v>
      </c>
      <c r="C83" s="184">
        <v>-144418450.15000001</v>
      </c>
      <c r="D83" s="184">
        <v>0</v>
      </c>
      <c r="E83" s="184">
        <v>2583087</v>
      </c>
      <c r="F83" s="184">
        <v>-147001537.15000001</v>
      </c>
      <c r="G83" s="184">
        <v>0</v>
      </c>
      <c r="H83" s="185">
        <v>-147001537.15000001</v>
      </c>
      <c r="I83" s="273"/>
      <c r="J83" s="273"/>
      <c r="M83" s="259"/>
      <c r="N83" s="259"/>
    </row>
    <row r="84" spans="1:14">
      <c r="A84" s="198" t="s">
        <v>307</v>
      </c>
      <c r="B84" s="199" t="s">
        <v>264</v>
      </c>
      <c r="C84" s="184">
        <v>-112327492.59999999</v>
      </c>
      <c r="D84" s="184">
        <v>0</v>
      </c>
      <c r="E84" s="184">
        <v>1288321</v>
      </c>
      <c r="F84" s="184">
        <v>-113615813.59999999</v>
      </c>
      <c r="G84" s="184">
        <v>0</v>
      </c>
      <c r="H84" s="185">
        <v>-113615813.59999999</v>
      </c>
      <c r="I84" s="273"/>
      <c r="J84" s="273"/>
      <c r="M84" s="259"/>
      <c r="N84" s="259"/>
    </row>
    <row r="85" spans="1:14">
      <c r="A85" s="194" t="s">
        <v>308</v>
      </c>
      <c r="B85" s="195" t="s">
        <v>266</v>
      </c>
      <c r="C85" s="182">
        <v>-1139442619.23</v>
      </c>
      <c r="D85" s="182">
        <v>0</v>
      </c>
      <c r="E85" s="182">
        <v>15358509</v>
      </c>
      <c r="F85" s="182">
        <v>-1154801128.23</v>
      </c>
      <c r="G85" s="182">
        <v>0</v>
      </c>
      <c r="H85" s="183">
        <v>-1154801128.23</v>
      </c>
      <c r="I85" s="273"/>
      <c r="J85" s="273"/>
      <c r="M85" s="259"/>
      <c r="N85" s="259"/>
    </row>
    <row r="86" spans="1:14">
      <c r="A86" s="198" t="s">
        <v>309</v>
      </c>
      <c r="B86" s="199" t="s">
        <v>268</v>
      </c>
      <c r="C86" s="184">
        <v>-212496362.40000001</v>
      </c>
      <c r="D86" s="184">
        <v>0</v>
      </c>
      <c r="E86" s="184">
        <v>3530396</v>
      </c>
      <c r="F86" s="184">
        <v>-216026758.40000001</v>
      </c>
      <c r="G86" s="184">
        <v>0</v>
      </c>
      <c r="H86" s="185">
        <v>-216026758.40000001</v>
      </c>
      <c r="I86" s="273"/>
      <c r="J86" s="273"/>
      <c r="M86" s="259"/>
      <c r="N86" s="259"/>
    </row>
    <row r="87" spans="1:14">
      <c r="A87" s="198" t="s">
        <v>310</v>
      </c>
      <c r="B87" s="199" t="s">
        <v>270</v>
      </c>
      <c r="C87" s="184">
        <v>-926946256.83000004</v>
      </c>
      <c r="D87" s="184">
        <v>0</v>
      </c>
      <c r="E87" s="184">
        <v>11828113</v>
      </c>
      <c r="F87" s="184">
        <v>-938774369.83000004</v>
      </c>
      <c r="G87" s="184">
        <v>0</v>
      </c>
      <c r="H87" s="185">
        <v>-938774369.83000004</v>
      </c>
      <c r="I87" s="273"/>
      <c r="J87" s="273"/>
      <c r="M87" s="259"/>
      <c r="N87" s="259"/>
    </row>
    <row r="88" spans="1:14">
      <c r="A88" s="194" t="s">
        <v>311</v>
      </c>
      <c r="B88" s="195" t="s">
        <v>312</v>
      </c>
      <c r="C88" s="182">
        <v>-193667173.08000001</v>
      </c>
      <c r="D88" s="182">
        <v>0</v>
      </c>
      <c r="E88" s="182">
        <v>2017366</v>
      </c>
      <c r="F88" s="182">
        <v>-195684539.08000001</v>
      </c>
      <c r="G88" s="182">
        <v>0</v>
      </c>
      <c r="H88" s="183">
        <v>-195684539.08000001</v>
      </c>
      <c r="I88" s="273"/>
      <c r="J88" s="273"/>
      <c r="M88" s="259"/>
      <c r="N88" s="259"/>
    </row>
    <row r="89" spans="1:14">
      <c r="A89" s="198" t="s">
        <v>313</v>
      </c>
      <c r="B89" s="199" t="s">
        <v>297</v>
      </c>
      <c r="C89" s="184">
        <v>-193667173.08000001</v>
      </c>
      <c r="D89" s="184">
        <v>0</v>
      </c>
      <c r="E89" s="184">
        <v>2017366</v>
      </c>
      <c r="F89" s="184">
        <v>-195684539.08000001</v>
      </c>
      <c r="G89" s="184">
        <v>0</v>
      </c>
      <c r="H89" s="185">
        <v>-195684539.08000001</v>
      </c>
      <c r="I89" s="273"/>
      <c r="J89" s="273"/>
      <c r="M89" s="259"/>
      <c r="N89" s="259"/>
    </row>
    <row r="90" spans="1:14">
      <c r="A90" s="194" t="s">
        <v>314</v>
      </c>
      <c r="B90" s="195" t="s">
        <v>315</v>
      </c>
      <c r="C90" s="182">
        <v>0</v>
      </c>
      <c r="D90" s="182">
        <v>0</v>
      </c>
      <c r="E90" s="182">
        <v>0</v>
      </c>
      <c r="F90" s="182">
        <v>0</v>
      </c>
      <c r="G90" s="182">
        <v>0</v>
      </c>
      <c r="H90" s="183">
        <v>0</v>
      </c>
      <c r="I90" s="273"/>
      <c r="J90" s="273"/>
      <c r="M90" s="259"/>
      <c r="N90" s="259"/>
    </row>
    <row r="91" spans="1:14">
      <c r="A91" s="198" t="s">
        <v>316</v>
      </c>
      <c r="B91" s="199" t="s">
        <v>317</v>
      </c>
      <c r="C91" s="184">
        <v>0</v>
      </c>
      <c r="D91" s="184">
        <v>0</v>
      </c>
      <c r="E91" s="184">
        <v>0</v>
      </c>
      <c r="F91" s="184">
        <v>0</v>
      </c>
      <c r="G91" s="184">
        <v>0</v>
      </c>
      <c r="H91" s="185">
        <v>0</v>
      </c>
      <c r="I91" s="273"/>
      <c r="J91" s="273"/>
      <c r="M91" s="259"/>
      <c r="N91" s="259"/>
    </row>
    <row r="92" spans="1:14" ht="25.5">
      <c r="A92" s="198" t="s">
        <v>318</v>
      </c>
      <c r="B92" s="199" t="s">
        <v>319</v>
      </c>
      <c r="C92" s="184">
        <v>0</v>
      </c>
      <c r="D92" s="184">
        <v>0</v>
      </c>
      <c r="E92" s="184">
        <v>0</v>
      </c>
      <c r="F92" s="184">
        <v>0</v>
      </c>
      <c r="G92" s="184">
        <v>0</v>
      </c>
      <c r="H92" s="185">
        <v>0</v>
      </c>
      <c r="I92" s="273"/>
      <c r="J92" s="273"/>
      <c r="M92" s="259"/>
      <c r="N92" s="259"/>
    </row>
    <row r="93" spans="1:14" ht="25.5">
      <c r="A93" s="198" t="s">
        <v>320</v>
      </c>
      <c r="B93" s="199" t="s">
        <v>321</v>
      </c>
      <c r="C93" s="184">
        <v>0</v>
      </c>
      <c r="D93" s="184">
        <v>0</v>
      </c>
      <c r="E93" s="184">
        <v>0</v>
      </c>
      <c r="F93" s="184">
        <v>0</v>
      </c>
      <c r="G93" s="184">
        <v>0</v>
      </c>
      <c r="H93" s="185">
        <v>0</v>
      </c>
      <c r="I93" s="273"/>
      <c r="J93" s="273"/>
      <c r="M93" s="259"/>
      <c r="N93" s="259"/>
    </row>
    <row r="94" spans="1:14" ht="25.5">
      <c r="A94" s="251" t="s">
        <v>101</v>
      </c>
      <c r="B94" s="252" t="s">
        <v>102</v>
      </c>
      <c r="C94" s="253">
        <v>-353757467</v>
      </c>
      <c r="D94" s="253">
        <v>0</v>
      </c>
      <c r="E94" s="253">
        <v>0</v>
      </c>
      <c r="F94" s="253">
        <v>-353757467</v>
      </c>
      <c r="G94" s="253">
        <v>0</v>
      </c>
      <c r="H94" s="254">
        <v>-353757467</v>
      </c>
      <c r="I94" s="273"/>
      <c r="J94" s="273"/>
      <c r="M94" s="259"/>
      <c r="N94" s="259"/>
    </row>
    <row r="95" spans="1:14">
      <c r="A95" s="194" t="s">
        <v>322</v>
      </c>
      <c r="B95" s="195" t="s">
        <v>257</v>
      </c>
      <c r="C95" s="182">
        <v>-353757467</v>
      </c>
      <c r="D95" s="182">
        <v>0</v>
      </c>
      <c r="E95" s="182">
        <v>0</v>
      </c>
      <c r="F95" s="182">
        <v>-353757467</v>
      </c>
      <c r="G95" s="182">
        <v>0</v>
      </c>
      <c r="H95" s="183">
        <v>-353757467</v>
      </c>
      <c r="I95" s="273"/>
      <c r="J95" s="273"/>
      <c r="M95" s="259"/>
      <c r="N95" s="259"/>
    </row>
    <row r="96" spans="1:14">
      <c r="A96" s="198" t="s">
        <v>323</v>
      </c>
      <c r="B96" s="199" t="s">
        <v>280</v>
      </c>
      <c r="C96" s="184">
        <v>-343725899</v>
      </c>
      <c r="D96" s="184">
        <v>0</v>
      </c>
      <c r="E96" s="184">
        <v>0</v>
      </c>
      <c r="F96" s="184">
        <v>-343725899</v>
      </c>
      <c r="G96" s="184">
        <v>0</v>
      </c>
      <c r="H96" s="185">
        <v>-343725899</v>
      </c>
      <c r="I96" s="273"/>
      <c r="J96" s="273"/>
      <c r="M96" s="259"/>
      <c r="N96" s="259"/>
    </row>
    <row r="97" spans="1:14">
      <c r="A97" s="198" t="s">
        <v>324</v>
      </c>
      <c r="B97" s="199" t="s">
        <v>283</v>
      </c>
      <c r="C97" s="184">
        <v>-5965329</v>
      </c>
      <c r="D97" s="184">
        <v>0</v>
      </c>
      <c r="E97" s="184">
        <v>0</v>
      </c>
      <c r="F97" s="184">
        <v>-5965329</v>
      </c>
      <c r="G97" s="184">
        <v>0</v>
      </c>
      <c r="H97" s="185">
        <v>-5965329</v>
      </c>
      <c r="I97" s="273"/>
      <c r="J97" s="273"/>
      <c r="M97" s="259"/>
      <c r="N97" s="259"/>
    </row>
    <row r="98" spans="1:14">
      <c r="A98" s="198" t="s">
        <v>325</v>
      </c>
      <c r="B98" s="199" t="s">
        <v>286</v>
      </c>
      <c r="C98" s="184">
        <v>-4066239</v>
      </c>
      <c r="D98" s="184">
        <v>0</v>
      </c>
      <c r="E98" s="184">
        <v>0</v>
      </c>
      <c r="F98" s="184">
        <v>-4066239</v>
      </c>
      <c r="G98" s="184">
        <v>0</v>
      </c>
      <c r="H98" s="185">
        <v>-4066239</v>
      </c>
      <c r="I98" s="273"/>
      <c r="J98" s="273"/>
      <c r="M98" s="259"/>
      <c r="N98" s="259"/>
    </row>
    <row r="99" spans="1:14">
      <c r="A99" s="131" t="s">
        <v>51</v>
      </c>
      <c r="B99" s="132" t="s">
        <v>52</v>
      </c>
      <c r="C99" s="180">
        <v>9075730731.5300007</v>
      </c>
      <c r="D99" s="180">
        <v>698009601</v>
      </c>
      <c r="E99" s="180">
        <v>1876558867.6099999</v>
      </c>
      <c r="F99" s="180">
        <v>7897181464.9200001</v>
      </c>
      <c r="G99" s="180">
        <v>7897181464.9200001</v>
      </c>
      <c r="H99" s="181">
        <v>0</v>
      </c>
      <c r="I99" s="273"/>
      <c r="J99" s="273"/>
      <c r="M99" s="259"/>
      <c r="N99" s="259"/>
    </row>
    <row r="100" spans="1:14">
      <c r="A100" s="251" t="s">
        <v>55</v>
      </c>
      <c r="B100" s="252" t="s">
        <v>56</v>
      </c>
      <c r="C100" s="253">
        <v>224541098.83000001</v>
      </c>
      <c r="D100" s="253">
        <v>0</v>
      </c>
      <c r="E100" s="253">
        <v>68485498.870000005</v>
      </c>
      <c r="F100" s="253">
        <v>156055599.96000001</v>
      </c>
      <c r="G100" s="253">
        <v>156055599.96000001</v>
      </c>
      <c r="H100" s="254">
        <v>0</v>
      </c>
      <c r="I100" s="273"/>
      <c r="J100" s="273"/>
      <c r="M100" s="259"/>
      <c r="N100" s="259"/>
    </row>
    <row r="101" spans="1:14">
      <c r="A101" s="194" t="s">
        <v>326</v>
      </c>
      <c r="B101" s="195" t="s">
        <v>327</v>
      </c>
      <c r="C101" s="182">
        <v>30662926</v>
      </c>
      <c r="D101" s="182">
        <v>0</v>
      </c>
      <c r="E101" s="182">
        <v>15696047</v>
      </c>
      <c r="F101" s="182">
        <v>14966879</v>
      </c>
      <c r="G101" s="182">
        <v>14966879</v>
      </c>
      <c r="H101" s="183">
        <v>0</v>
      </c>
      <c r="I101" s="273"/>
      <c r="J101" s="273"/>
      <c r="M101" s="259"/>
      <c r="N101" s="259"/>
    </row>
    <row r="102" spans="1:14">
      <c r="A102" s="198" t="s">
        <v>328</v>
      </c>
      <c r="B102" s="199" t="s">
        <v>327</v>
      </c>
      <c r="C102" s="184">
        <v>30662926</v>
      </c>
      <c r="D102" s="184">
        <v>0</v>
      </c>
      <c r="E102" s="184">
        <v>15696047</v>
      </c>
      <c r="F102" s="184">
        <v>14966879</v>
      </c>
      <c r="G102" s="184">
        <v>14966879</v>
      </c>
      <c r="H102" s="185">
        <v>0</v>
      </c>
      <c r="I102" s="273"/>
      <c r="J102" s="273"/>
      <c r="M102" s="259"/>
      <c r="N102" s="259"/>
    </row>
    <row r="103" spans="1:14">
      <c r="A103" s="194" t="s">
        <v>329</v>
      </c>
      <c r="B103" s="195" t="s">
        <v>330</v>
      </c>
      <c r="C103" s="182">
        <v>92786587.5</v>
      </c>
      <c r="D103" s="182">
        <v>0</v>
      </c>
      <c r="E103" s="182">
        <v>20490729.73</v>
      </c>
      <c r="F103" s="182">
        <v>72295857.769999996</v>
      </c>
      <c r="G103" s="182">
        <v>72295857.769999996</v>
      </c>
      <c r="H103" s="183">
        <v>0</v>
      </c>
      <c r="I103" s="273"/>
      <c r="J103" s="273"/>
      <c r="M103" s="259"/>
      <c r="N103" s="259"/>
    </row>
    <row r="104" spans="1:14">
      <c r="A104" s="198" t="s">
        <v>331</v>
      </c>
      <c r="B104" s="199" t="s">
        <v>330</v>
      </c>
      <c r="C104" s="184">
        <v>92786587.5</v>
      </c>
      <c r="D104" s="184">
        <v>0</v>
      </c>
      <c r="E104" s="184">
        <v>20490729.73</v>
      </c>
      <c r="F104" s="184">
        <v>72295857.769999996</v>
      </c>
      <c r="G104" s="184">
        <v>72295857.769999996</v>
      </c>
      <c r="H104" s="185">
        <v>0</v>
      </c>
      <c r="I104" s="273"/>
      <c r="J104" s="273"/>
      <c r="M104" s="259"/>
      <c r="N104" s="259"/>
    </row>
    <row r="105" spans="1:14">
      <c r="A105" s="194" t="s">
        <v>332</v>
      </c>
      <c r="B105" s="195" t="s">
        <v>333</v>
      </c>
      <c r="C105" s="182">
        <v>101091585.33</v>
      </c>
      <c r="D105" s="182">
        <v>0</v>
      </c>
      <c r="E105" s="182">
        <v>32298722.140000001</v>
      </c>
      <c r="F105" s="182">
        <v>68792863.189999998</v>
      </c>
      <c r="G105" s="182">
        <v>68792863.189999998</v>
      </c>
      <c r="H105" s="183">
        <v>0</v>
      </c>
      <c r="I105" s="273"/>
      <c r="J105" s="273"/>
      <c r="M105" s="259"/>
      <c r="N105" s="259"/>
    </row>
    <row r="106" spans="1:14">
      <c r="A106" s="198" t="s">
        <v>334</v>
      </c>
      <c r="B106" s="199" t="s">
        <v>333</v>
      </c>
      <c r="C106" s="184">
        <v>101091585.33</v>
      </c>
      <c r="D106" s="184">
        <v>0</v>
      </c>
      <c r="E106" s="184">
        <v>32298722.140000001</v>
      </c>
      <c r="F106" s="184">
        <v>68792863.189999998</v>
      </c>
      <c r="G106" s="184">
        <v>68792863.189999998</v>
      </c>
      <c r="H106" s="185">
        <v>0</v>
      </c>
      <c r="I106" s="273"/>
      <c r="J106" s="273"/>
      <c r="M106" s="259"/>
      <c r="N106" s="259"/>
    </row>
    <row r="107" spans="1:14">
      <c r="A107" s="251" t="s">
        <v>57</v>
      </c>
      <c r="B107" s="252" t="s">
        <v>58</v>
      </c>
      <c r="C107" s="253">
        <v>2077318</v>
      </c>
      <c r="D107" s="253">
        <v>3974394</v>
      </c>
      <c r="E107" s="253">
        <v>3503462</v>
      </c>
      <c r="F107" s="253">
        <v>2548250</v>
      </c>
      <c r="G107" s="253">
        <v>2548250</v>
      </c>
      <c r="H107" s="254">
        <v>0</v>
      </c>
      <c r="I107" s="273"/>
      <c r="J107" s="273"/>
      <c r="M107" s="259"/>
      <c r="N107" s="259"/>
    </row>
    <row r="108" spans="1:14">
      <c r="A108" s="194" t="s">
        <v>335</v>
      </c>
      <c r="B108" s="195" t="s">
        <v>336</v>
      </c>
      <c r="C108" s="182">
        <v>2077318</v>
      </c>
      <c r="D108" s="182">
        <v>3974394</v>
      </c>
      <c r="E108" s="182">
        <v>3503462</v>
      </c>
      <c r="F108" s="182">
        <v>2548250</v>
      </c>
      <c r="G108" s="182">
        <v>2548250</v>
      </c>
      <c r="H108" s="183">
        <v>0</v>
      </c>
      <c r="I108" s="273"/>
      <c r="J108" s="273"/>
      <c r="M108" s="259"/>
      <c r="N108" s="259"/>
    </row>
    <row r="109" spans="1:14">
      <c r="A109" s="198" t="s">
        <v>337</v>
      </c>
      <c r="B109" s="199" t="s">
        <v>336</v>
      </c>
      <c r="C109" s="184">
        <v>2077318</v>
      </c>
      <c r="D109" s="184">
        <v>3974394</v>
      </c>
      <c r="E109" s="184">
        <v>3503462</v>
      </c>
      <c r="F109" s="184">
        <v>2548250</v>
      </c>
      <c r="G109" s="184">
        <v>2548250</v>
      </c>
      <c r="H109" s="185">
        <v>0</v>
      </c>
      <c r="I109" s="273"/>
      <c r="J109" s="273"/>
      <c r="M109" s="259"/>
      <c r="N109" s="259"/>
    </row>
    <row r="110" spans="1:14">
      <c r="A110" s="194" t="s">
        <v>338</v>
      </c>
      <c r="B110" s="195" t="s">
        <v>339</v>
      </c>
      <c r="C110" s="182">
        <v>0</v>
      </c>
      <c r="D110" s="182">
        <v>0</v>
      </c>
      <c r="E110" s="182">
        <v>0</v>
      </c>
      <c r="F110" s="182">
        <v>0</v>
      </c>
      <c r="G110" s="182">
        <v>0</v>
      </c>
      <c r="H110" s="183">
        <v>0</v>
      </c>
      <c r="I110" s="273"/>
      <c r="J110" s="273"/>
      <c r="M110" s="259"/>
      <c r="N110" s="259"/>
    </row>
    <row r="111" spans="1:14">
      <c r="A111" s="198" t="s">
        <v>340</v>
      </c>
      <c r="B111" s="199" t="s">
        <v>341</v>
      </c>
      <c r="C111" s="184">
        <v>0</v>
      </c>
      <c r="D111" s="184">
        <v>0</v>
      </c>
      <c r="E111" s="184">
        <v>0</v>
      </c>
      <c r="F111" s="184">
        <v>0</v>
      </c>
      <c r="G111" s="184">
        <v>0</v>
      </c>
      <c r="H111" s="185">
        <v>0</v>
      </c>
      <c r="I111" s="273"/>
      <c r="J111" s="273"/>
      <c r="M111" s="259"/>
      <c r="N111" s="259"/>
    </row>
    <row r="112" spans="1:14">
      <c r="A112" s="251" t="s">
        <v>59</v>
      </c>
      <c r="B112" s="252" t="s">
        <v>60</v>
      </c>
      <c r="C112" s="253">
        <v>8454943932.0600004</v>
      </c>
      <c r="D112" s="253">
        <v>694035207</v>
      </c>
      <c r="E112" s="253">
        <v>1804569906.74</v>
      </c>
      <c r="F112" s="253">
        <v>7344409232.3199997</v>
      </c>
      <c r="G112" s="253">
        <v>7344409232.3199997</v>
      </c>
      <c r="H112" s="254">
        <v>0</v>
      </c>
      <c r="I112" s="273"/>
      <c r="J112" s="273"/>
      <c r="M112" s="259"/>
      <c r="N112" s="259"/>
    </row>
    <row r="113" spans="1:14">
      <c r="A113" s="194" t="s">
        <v>342</v>
      </c>
      <c r="B113" s="195" t="s">
        <v>343</v>
      </c>
      <c r="C113" s="182">
        <v>8454943932.0600004</v>
      </c>
      <c r="D113" s="182">
        <v>694035207</v>
      </c>
      <c r="E113" s="182">
        <v>1804569906.74</v>
      </c>
      <c r="F113" s="182">
        <v>7344409232.3199997</v>
      </c>
      <c r="G113" s="182">
        <v>7344409232.3199997</v>
      </c>
      <c r="H113" s="183">
        <v>0</v>
      </c>
      <c r="I113" s="273"/>
      <c r="J113" s="273"/>
      <c r="M113" s="259"/>
      <c r="N113" s="259"/>
    </row>
    <row r="114" spans="1:14">
      <c r="A114" s="198" t="s">
        <v>344</v>
      </c>
      <c r="B114" s="199" t="s">
        <v>343</v>
      </c>
      <c r="C114" s="184">
        <v>124020207</v>
      </c>
      <c r="D114" s="184">
        <v>0</v>
      </c>
      <c r="E114" s="184">
        <v>0</v>
      </c>
      <c r="F114" s="184">
        <v>124020207</v>
      </c>
      <c r="G114" s="184">
        <v>124020207</v>
      </c>
      <c r="H114" s="185">
        <v>0</v>
      </c>
      <c r="I114" s="273"/>
      <c r="J114" s="273"/>
      <c r="M114" s="259"/>
      <c r="N114" s="259"/>
    </row>
    <row r="115" spans="1:14">
      <c r="A115" s="198" t="s">
        <v>345</v>
      </c>
      <c r="B115" s="199" t="s">
        <v>346</v>
      </c>
      <c r="C115" s="184">
        <v>8330923725.0600004</v>
      </c>
      <c r="D115" s="184">
        <v>694035207</v>
      </c>
      <c r="E115" s="184">
        <v>1804569906.74</v>
      </c>
      <c r="F115" s="184">
        <v>7220389025.3199997</v>
      </c>
      <c r="G115" s="184">
        <v>7220389025.3199997</v>
      </c>
      <c r="H115" s="185">
        <v>0</v>
      </c>
      <c r="I115" s="273"/>
      <c r="J115" s="273"/>
      <c r="M115" s="259"/>
      <c r="N115" s="259"/>
    </row>
    <row r="116" spans="1:14">
      <c r="A116" s="251" t="s">
        <v>347</v>
      </c>
      <c r="B116" s="252" t="s">
        <v>348</v>
      </c>
      <c r="C116" s="253">
        <v>0</v>
      </c>
      <c r="D116" s="253">
        <v>0</v>
      </c>
      <c r="E116" s="253">
        <v>0</v>
      </c>
      <c r="F116" s="253">
        <v>0</v>
      </c>
      <c r="G116" s="253">
        <v>0</v>
      </c>
      <c r="H116" s="254">
        <v>0</v>
      </c>
      <c r="I116" s="273"/>
      <c r="J116" s="273"/>
      <c r="M116" s="259"/>
      <c r="N116" s="259"/>
    </row>
    <row r="117" spans="1:14">
      <c r="A117" s="194" t="s">
        <v>349</v>
      </c>
      <c r="B117" s="195" t="s">
        <v>350</v>
      </c>
      <c r="C117" s="182">
        <v>0</v>
      </c>
      <c r="D117" s="182">
        <v>0</v>
      </c>
      <c r="E117" s="182">
        <v>0</v>
      </c>
      <c r="F117" s="182">
        <v>0</v>
      </c>
      <c r="G117" s="182">
        <v>0</v>
      </c>
      <c r="H117" s="183">
        <v>0</v>
      </c>
      <c r="I117" s="273"/>
      <c r="J117" s="273"/>
      <c r="M117" s="259"/>
      <c r="N117" s="259"/>
    </row>
    <row r="118" spans="1:14">
      <c r="A118" s="198" t="s">
        <v>351</v>
      </c>
      <c r="B118" s="199" t="s">
        <v>350</v>
      </c>
      <c r="C118" s="184">
        <v>0</v>
      </c>
      <c r="D118" s="184">
        <v>0</v>
      </c>
      <c r="E118" s="184">
        <v>0</v>
      </c>
      <c r="F118" s="184">
        <v>0</v>
      </c>
      <c r="G118" s="184">
        <v>0</v>
      </c>
      <c r="H118" s="185">
        <v>0</v>
      </c>
      <c r="I118" s="273"/>
      <c r="J118" s="273"/>
      <c r="M118" s="259"/>
      <c r="N118" s="259"/>
    </row>
    <row r="119" spans="1:14">
      <c r="A119" s="251" t="s">
        <v>61</v>
      </c>
      <c r="B119" s="252" t="s">
        <v>62</v>
      </c>
      <c r="C119" s="253">
        <v>394168382.63999999</v>
      </c>
      <c r="D119" s="253">
        <v>0</v>
      </c>
      <c r="E119" s="253">
        <v>0</v>
      </c>
      <c r="F119" s="253">
        <v>394168382.63999999</v>
      </c>
      <c r="G119" s="253">
        <v>394168382.63999999</v>
      </c>
      <c r="H119" s="254">
        <v>0</v>
      </c>
      <c r="I119" s="273"/>
      <c r="J119" s="273"/>
      <c r="M119" s="259"/>
      <c r="N119" s="259"/>
    </row>
    <row r="120" spans="1:14">
      <c r="A120" s="194" t="s">
        <v>352</v>
      </c>
      <c r="B120" s="195" t="s">
        <v>353</v>
      </c>
      <c r="C120" s="182">
        <v>394168382.63999999</v>
      </c>
      <c r="D120" s="182">
        <v>0</v>
      </c>
      <c r="E120" s="182">
        <v>0</v>
      </c>
      <c r="F120" s="182">
        <v>394168382.63999999</v>
      </c>
      <c r="G120" s="182">
        <v>394168382.63999999</v>
      </c>
      <c r="H120" s="183">
        <v>0</v>
      </c>
      <c r="I120" s="273"/>
      <c r="J120" s="273"/>
      <c r="M120" s="259"/>
      <c r="N120" s="259"/>
    </row>
    <row r="121" spans="1:14">
      <c r="A121" s="198" t="s">
        <v>354</v>
      </c>
      <c r="B121" s="199" t="s">
        <v>353</v>
      </c>
      <c r="C121" s="184">
        <v>394168382.63999999</v>
      </c>
      <c r="D121" s="184">
        <v>0</v>
      </c>
      <c r="E121" s="184">
        <v>0</v>
      </c>
      <c r="F121" s="184">
        <v>394168382.63999999</v>
      </c>
      <c r="G121" s="184">
        <v>394168382.63999999</v>
      </c>
      <c r="H121" s="185">
        <v>0</v>
      </c>
      <c r="I121" s="273"/>
      <c r="J121" s="273"/>
      <c r="M121" s="259"/>
      <c r="N121" s="259"/>
    </row>
    <row r="122" spans="1:14">
      <c r="A122" s="194" t="s">
        <v>355</v>
      </c>
      <c r="B122" s="195" t="s">
        <v>356</v>
      </c>
      <c r="C122" s="182">
        <v>0</v>
      </c>
      <c r="D122" s="182">
        <v>0</v>
      </c>
      <c r="E122" s="182">
        <v>0</v>
      </c>
      <c r="F122" s="182">
        <v>0</v>
      </c>
      <c r="G122" s="182">
        <v>0</v>
      </c>
      <c r="H122" s="183">
        <v>0</v>
      </c>
      <c r="I122" s="273"/>
      <c r="J122" s="273"/>
      <c r="M122" s="259"/>
      <c r="N122" s="259"/>
    </row>
    <row r="123" spans="1:14">
      <c r="A123" s="198" t="s">
        <v>357</v>
      </c>
      <c r="B123" s="199" t="s">
        <v>356</v>
      </c>
      <c r="C123" s="184">
        <v>0</v>
      </c>
      <c r="D123" s="184">
        <v>0</v>
      </c>
      <c r="E123" s="184">
        <v>0</v>
      </c>
      <c r="F123" s="184">
        <v>0</v>
      </c>
      <c r="G123" s="184">
        <v>0</v>
      </c>
      <c r="H123" s="185">
        <v>0</v>
      </c>
      <c r="I123" s="273"/>
      <c r="J123" s="273"/>
      <c r="M123" s="259"/>
      <c r="N123" s="259"/>
    </row>
    <row r="124" spans="1:14">
      <c r="A124" s="251" t="s">
        <v>65</v>
      </c>
      <c r="B124" s="252" t="s">
        <v>66</v>
      </c>
      <c r="C124" s="253">
        <v>0</v>
      </c>
      <c r="D124" s="253">
        <v>0</v>
      </c>
      <c r="E124" s="253">
        <v>0</v>
      </c>
      <c r="F124" s="253">
        <v>0</v>
      </c>
      <c r="G124" s="253">
        <v>0</v>
      </c>
      <c r="H124" s="254">
        <v>0</v>
      </c>
      <c r="I124" s="273"/>
      <c r="J124" s="273"/>
      <c r="M124" s="259"/>
      <c r="N124" s="259"/>
    </row>
    <row r="125" spans="1:14">
      <c r="A125" s="194" t="s">
        <v>358</v>
      </c>
      <c r="B125" s="195" t="s">
        <v>353</v>
      </c>
      <c r="C125" s="182">
        <v>0</v>
      </c>
      <c r="D125" s="182">
        <v>0</v>
      </c>
      <c r="E125" s="182">
        <v>0</v>
      </c>
      <c r="F125" s="182">
        <v>0</v>
      </c>
      <c r="G125" s="182">
        <v>0</v>
      </c>
      <c r="H125" s="183">
        <v>0</v>
      </c>
      <c r="I125" s="273"/>
      <c r="J125" s="273"/>
      <c r="M125" s="259"/>
      <c r="N125" s="259"/>
    </row>
    <row r="126" spans="1:14">
      <c r="A126" s="198" t="s">
        <v>359</v>
      </c>
      <c r="B126" s="199" t="s">
        <v>353</v>
      </c>
      <c r="C126" s="184">
        <v>0</v>
      </c>
      <c r="D126" s="184">
        <v>0</v>
      </c>
      <c r="E126" s="184">
        <v>0</v>
      </c>
      <c r="F126" s="184">
        <v>0</v>
      </c>
      <c r="G126" s="184">
        <v>0</v>
      </c>
      <c r="H126" s="185">
        <v>0</v>
      </c>
      <c r="I126" s="273"/>
      <c r="J126" s="273"/>
      <c r="M126" s="259"/>
      <c r="N126" s="259"/>
    </row>
    <row r="127" spans="1:14">
      <c r="A127" s="194" t="s">
        <v>360</v>
      </c>
      <c r="B127" s="195" t="s">
        <v>356</v>
      </c>
      <c r="C127" s="182">
        <v>0</v>
      </c>
      <c r="D127" s="182">
        <v>0</v>
      </c>
      <c r="E127" s="182">
        <v>0</v>
      </c>
      <c r="F127" s="182">
        <v>0</v>
      </c>
      <c r="G127" s="182">
        <v>0</v>
      </c>
      <c r="H127" s="183">
        <v>0</v>
      </c>
      <c r="I127" s="273"/>
      <c r="J127" s="273"/>
      <c r="M127" s="259"/>
      <c r="N127" s="259"/>
    </row>
    <row r="128" spans="1:14">
      <c r="A128" s="198" t="s">
        <v>361</v>
      </c>
      <c r="B128" s="199" t="s">
        <v>356</v>
      </c>
      <c r="C128" s="184">
        <v>0</v>
      </c>
      <c r="D128" s="184">
        <v>0</v>
      </c>
      <c r="E128" s="184">
        <v>0</v>
      </c>
      <c r="F128" s="184">
        <v>0</v>
      </c>
      <c r="G128" s="184">
        <v>0</v>
      </c>
      <c r="H128" s="185">
        <v>0</v>
      </c>
      <c r="I128" s="273"/>
      <c r="J128" s="273"/>
      <c r="M128" s="259"/>
      <c r="N128" s="259"/>
    </row>
    <row r="129" spans="1:14">
      <c r="A129" s="247" t="s">
        <v>362</v>
      </c>
      <c r="B129" s="248" t="s">
        <v>13</v>
      </c>
      <c r="C129" s="249">
        <v>20142388150.5</v>
      </c>
      <c r="D129" s="249">
        <v>1985754868.04</v>
      </c>
      <c r="E129" s="249">
        <v>3747632320.9200001</v>
      </c>
      <c r="F129" s="249">
        <v>21904265603.380001</v>
      </c>
      <c r="G129" s="249">
        <v>11010048783.32</v>
      </c>
      <c r="H129" s="250">
        <v>10894216820.059999</v>
      </c>
      <c r="I129" s="274"/>
      <c r="J129" s="273"/>
      <c r="M129" s="259"/>
      <c r="N129" s="259"/>
    </row>
    <row r="130" spans="1:14">
      <c r="A130" s="131" t="s">
        <v>18</v>
      </c>
      <c r="B130" s="132" t="s">
        <v>19</v>
      </c>
      <c r="C130" s="180">
        <v>351609071.56</v>
      </c>
      <c r="D130" s="180">
        <v>1041838524.74</v>
      </c>
      <c r="E130" s="180">
        <v>1019626251.55</v>
      </c>
      <c r="F130" s="180">
        <v>329396798.37</v>
      </c>
      <c r="G130" s="180">
        <v>119828264.31</v>
      </c>
      <c r="H130" s="181">
        <v>209568534.06</v>
      </c>
      <c r="I130" s="274"/>
      <c r="J130" s="273"/>
      <c r="M130" s="259"/>
      <c r="N130" s="259"/>
    </row>
    <row r="131" spans="1:14">
      <c r="A131" s="251" t="s">
        <v>22</v>
      </c>
      <c r="B131" s="252" t="s">
        <v>23</v>
      </c>
      <c r="C131" s="253">
        <v>0</v>
      </c>
      <c r="D131" s="253">
        <v>611558134.75999999</v>
      </c>
      <c r="E131" s="253">
        <v>617592445.07000005</v>
      </c>
      <c r="F131" s="253">
        <v>6034310.3099999996</v>
      </c>
      <c r="G131" s="253">
        <v>6034310.3099999996</v>
      </c>
      <c r="H131" s="254">
        <v>0</v>
      </c>
      <c r="I131" s="273"/>
      <c r="J131" s="273"/>
      <c r="M131" s="259"/>
      <c r="N131" s="259"/>
    </row>
    <row r="132" spans="1:14">
      <c r="A132" s="194" t="s">
        <v>363</v>
      </c>
      <c r="B132" s="195" t="s">
        <v>333</v>
      </c>
      <c r="C132" s="182">
        <v>0</v>
      </c>
      <c r="D132" s="182">
        <v>1201323.29</v>
      </c>
      <c r="E132" s="182">
        <v>1201323.29</v>
      </c>
      <c r="F132" s="182">
        <v>0</v>
      </c>
      <c r="G132" s="182">
        <v>0</v>
      </c>
      <c r="H132" s="183">
        <v>0</v>
      </c>
      <c r="I132" s="273"/>
      <c r="J132" s="273"/>
      <c r="M132" s="259"/>
      <c r="N132" s="259"/>
    </row>
    <row r="133" spans="1:14">
      <c r="A133" s="198" t="s">
        <v>364</v>
      </c>
      <c r="B133" s="199" t="s">
        <v>333</v>
      </c>
      <c r="C133" s="184">
        <v>0</v>
      </c>
      <c r="D133" s="184">
        <v>1201323.29</v>
      </c>
      <c r="E133" s="184">
        <v>1201323.29</v>
      </c>
      <c r="F133" s="184">
        <v>0</v>
      </c>
      <c r="G133" s="184">
        <v>0</v>
      </c>
      <c r="H133" s="185">
        <v>0</v>
      </c>
      <c r="I133" s="273"/>
      <c r="J133" s="273"/>
      <c r="M133" s="259"/>
      <c r="N133" s="259"/>
    </row>
    <row r="134" spans="1:14">
      <c r="A134" s="194" t="s">
        <v>365</v>
      </c>
      <c r="B134" s="195" t="s">
        <v>366</v>
      </c>
      <c r="C134" s="182">
        <v>0</v>
      </c>
      <c r="D134" s="182">
        <v>610356811.47000003</v>
      </c>
      <c r="E134" s="182">
        <v>616391121.77999997</v>
      </c>
      <c r="F134" s="182">
        <v>6034310.3099999996</v>
      </c>
      <c r="G134" s="182">
        <v>6034310.3099999996</v>
      </c>
      <c r="H134" s="183">
        <v>0</v>
      </c>
      <c r="I134" s="273"/>
      <c r="J134" s="273"/>
      <c r="M134" s="259"/>
      <c r="N134" s="259"/>
    </row>
    <row r="135" spans="1:14">
      <c r="A135" s="198" t="s">
        <v>367</v>
      </c>
      <c r="B135" s="199" t="s">
        <v>368</v>
      </c>
      <c r="C135" s="184">
        <v>0</v>
      </c>
      <c r="D135" s="184">
        <v>610356811.47000003</v>
      </c>
      <c r="E135" s="184">
        <v>616391121.77999997</v>
      </c>
      <c r="F135" s="184">
        <v>6034310.3099999996</v>
      </c>
      <c r="G135" s="184">
        <v>6034310.3099999996</v>
      </c>
      <c r="H135" s="185">
        <v>0</v>
      </c>
      <c r="I135" s="273"/>
      <c r="J135" s="273"/>
      <c r="M135" s="259"/>
      <c r="N135" s="259"/>
    </row>
    <row r="136" spans="1:14">
      <c r="A136" s="251" t="s">
        <v>26</v>
      </c>
      <c r="B136" s="252" t="s">
        <v>27</v>
      </c>
      <c r="C136" s="253">
        <v>55074060.5</v>
      </c>
      <c r="D136" s="253">
        <v>141347442</v>
      </c>
      <c r="E136" s="253">
        <v>120421880.5</v>
      </c>
      <c r="F136" s="253">
        <v>34148499</v>
      </c>
      <c r="G136" s="253">
        <v>31310020</v>
      </c>
      <c r="H136" s="254">
        <v>2838479</v>
      </c>
      <c r="I136" s="241"/>
      <c r="J136" s="273"/>
      <c r="M136" s="259"/>
      <c r="N136" s="259"/>
    </row>
    <row r="137" spans="1:14">
      <c r="A137" s="194" t="s">
        <v>369</v>
      </c>
      <c r="B137" s="195" t="s">
        <v>370</v>
      </c>
      <c r="C137" s="182">
        <v>0</v>
      </c>
      <c r="D137" s="182">
        <v>0</v>
      </c>
      <c r="E137" s="182">
        <v>0</v>
      </c>
      <c r="F137" s="182">
        <v>0</v>
      </c>
      <c r="G137" s="182">
        <v>0</v>
      </c>
      <c r="H137" s="183">
        <v>0</v>
      </c>
      <c r="I137" s="241"/>
      <c r="J137" s="273"/>
    </row>
    <row r="138" spans="1:14">
      <c r="A138" s="198" t="s">
        <v>371</v>
      </c>
      <c r="B138" s="199" t="s">
        <v>372</v>
      </c>
      <c r="C138" s="184">
        <v>0</v>
      </c>
      <c r="D138" s="184">
        <v>0</v>
      </c>
      <c r="E138" s="184">
        <v>0</v>
      </c>
      <c r="F138" s="184">
        <v>0</v>
      </c>
      <c r="G138" s="184">
        <v>0</v>
      </c>
      <c r="H138" s="185">
        <v>0</v>
      </c>
      <c r="I138" s="242"/>
      <c r="J138" s="273"/>
    </row>
    <row r="139" spans="1:14">
      <c r="A139" s="194" t="s">
        <v>373</v>
      </c>
      <c r="B139" s="195" t="s">
        <v>374</v>
      </c>
      <c r="C139" s="182">
        <v>55074060.5</v>
      </c>
      <c r="D139" s="182">
        <v>141347442</v>
      </c>
      <c r="E139" s="182">
        <v>120421880.5</v>
      </c>
      <c r="F139" s="182">
        <v>34148499</v>
      </c>
      <c r="G139" s="182">
        <v>31310020</v>
      </c>
      <c r="H139" s="183">
        <v>2838479</v>
      </c>
      <c r="I139" s="241"/>
      <c r="J139" s="273"/>
      <c r="M139" s="259"/>
      <c r="N139" s="259"/>
    </row>
    <row r="140" spans="1:14">
      <c r="A140" s="198" t="s">
        <v>375</v>
      </c>
      <c r="B140" s="199" t="s">
        <v>374</v>
      </c>
      <c r="C140" s="184">
        <v>55074060.5</v>
      </c>
      <c r="D140" s="184">
        <v>141347442</v>
      </c>
      <c r="E140" s="184">
        <v>120421880.5</v>
      </c>
      <c r="F140" s="184">
        <v>34148499</v>
      </c>
      <c r="G140" s="184">
        <v>31310020</v>
      </c>
      <c r="H140" s="185">
        <v>2838479</v>
      </c>
      <c r="I140" s="242"/>
      <c r="J140" s="273"/>
      <c r="M140" s="259"/>
      <c r="N140" s="259"/>
    </row>
    <row r="141" spans="1:14">
      <c r="A141" s="194" t="s">
        <v>376</v>
      </c>
      <c r="B141" s="195" t="s">
        <v>377</v>
      </c>
      <c r="C141" s="182">
        <v>0</v>
      </c>
      <c r="D141" s="182">
        <v>0</v>
      </c>
      <c r="E141" s="182">
        <v>0</v>
      </c>
      <c r="F141" s="182">
        <v>0</v>
      </c>
      <c r="G141" s="182">
        <v>0</v>
      </c>
      <c r="H141" s="183">
        <v>0</v>
      </c>
      <c r="I141" s="273"/>
      <c r="J141" s="273"/>
      <c r="M141" s="259"/>
      <c r="N141" s="259"/>
    </row>
    <row r="142" spans="1:14" ht="25.5">
      <c r="A142" s="198" t="s">
        <v>378</v>
      </c>
      <c r="B142" s="199" t="s">
        <v>379</v>
      </c>
      <c r="C142" s="184">
        <v>0</v>
      </c>
      <c r="D142" s="184">
        <v>0</v>
      </c>
      <c r="E142" s="184">
        <v>0</v>
      </c>
      <c r="F142" s="184">
        <v>0</v>
      </c>
      <c r="G142" s="184">
        <v>0</v>
      </c>
      <c r="H142" s="185">
        <v>0</v>
      </c>
      <c r="I142" s="273"/>
      <c r="J142" s="273"/>
      <c r="M142" s="259"/>
      <c r="N142" s="259"/>
    </row>
    <row r="143" spans="1:14">
      <c r="A143" s="194" t="s">
        <v>380</v>
      </c>
      <c r="B143" s="195" t="s">
        <v>381</v>
      </c>
      <c r="C143" s="182">
        <v>0</v>
      </c>
      <c r="D143" s="182">
        <v>0</v>
      </c>
      <c r="E143" s="182">
        <v>0</v>
      </c>
      <c r="F143" s="182">
        <v>0</v>
      </c>
      <c r="G143" s="182">
        <v>0</v>
      </c>
      <c r="H143" s="183">
        <v>0</v>
      </c>
      <c r="I143" s="273"/>
      <c r="J143" s="273"/>
      <c r="M143" s="259"/>
      <c r="N143" s="259"/>
    </row>
    <row r="144" spans="1:14">
      <c r="A144" s="198" t="s">
        <v>382</v>
      </c>
      <c r="B144" s="199" t="s">
        <v>381</v>
      </c>
      <c r="C144" s="184">
        <v>0</v>
      </c>
      <c r="D144" s="184">
        <v>0</v>
      </c>
      <c r="E144" s="184">
        <v>0</v>
      </c>
      <c r="F144" s="184">
        <v>0</v>
      </c>
      <c r="G144" s="184">
        <v>0</v>
      </c>
      <c r="H144" s="185">
        <v>0</v>
      </c>
      <c r="I144" s="273"/>
      <c r="J144" s="273"/>
      <c r="M144" s="259"/>
      <c r="N144" s="259"/>
    </row>
    <row r="145" spans="1:14">
      <c r="A145" s="251" t="s">
        <v>30</v>
      </c>
      <c r="B145" s="252" t="s">
        <v>31</v>
      </c>
      <c r="C145" s="253">
        <v>5365874</v>
      </c>
      <c r="D145" s="253">
        <v>142953603</v>
      </c>
      <c r="E145" s="253">
        <v>143126782</v>
      </c>
      <c r="F145" s="253">
        <v>5539053</v>
      </c>
      <c r="G145" s="253">
        <v>5539053</v>
      </c>
      <c r="H145" s="254">
        <v>0</v>
      </c>
      <c r="I145" s="273"/>
      <c r="J145" s="273"/>
      <c r="M145" s="259"/>
      <c r="N145" s="259"/>
    </row>
    <row r="146" spans="1:14">
      <c r="A146" s="194" t="s">
        <v>383</v>
      </c>
      <c r="B146" s="195" t="s">
        <v>384</v>
      </c>
      <c r="C146" s="182">
        <v>0</v>
      </c>
      <c r="D146" s="182">
        <v>45037500</v>
      </c>
      <c r="E146" s="182">
        <v>45037500</v>
      </c>
      <c r="F146" s="182">
        <v>0</v>
      </c>
      <c r="G146" s="182">
        <v>0</v>
      </c>
      <c r="H146" s="183">
        <v>0</v>
      </c>
      <c r="I146" s="273"/>
      <c r="J146" s="273"/>
      <c r="M146" s="259"/>
      <c r="N146" s="259"/>
    </row>
    <row r="147" spans="1:14">
      <c r="A147" s="198" t="s">
        <v>385</v>
      </c>
      <c r="B147" s="199" t="s">
        <v>384</v>
      </c>
      <c r="C147" s="184">
        <v>0</v>
      </c>
      <c r="D147" s="184">
        <v>45037500</v>
      </c>
      <c r="E147" s="184">
        <v>45037500</v>
      </c>
      <c r="F147" s="184">
        <v>0</v>
      </c>
      <c r="G147" s="184">
        <v>0</v>
      </c>
      <c r="H147" s="185">
        <v>0</v>
      </c>
      <c r="I147" s="273"/>
      <c r="J147" s="273"/>
      <c r="M147" s="259"/>
      <c r="N147" s="259"/>
    </row>
    <row r="148" spans="1:14">
      <c r="A148" s="194" t="s">
        <v>386</v>
      </c>
      <c r="B148" s="195" t="s">
        <v>387</v>
      </c>
      <c r="C148" s="182">
        <v>0</v>
      </c>
      <c r="D148" s="182">
        <v>23005800</v>
      </c>
      <c r="E148" s="182">
        <v>23005800</v>
      </c>
      <c r="F148" s="182">
        <v>0</v>
      </c>
      <c r="G148" s="182">
        <v>0</v>
      </c>
      <c r="H148" s="183">
        <v>0</v>
      </c>
      <c r="I148" s="273"/>
      <c r="J148" s="273"/>
      <c r="M148" s="259"/>
      <c r="N148" s="259"/>
    </row>
    <row r="149" spans="1:14">
      <c r="A149" s="198" t="s">
        <v>388</v>
      </c>
      <c r="B149" s="199" t="s">
        <v>387</v>
      </c>
      <c r="C149" s="184">
        <v>0</v>
      </c>
      <c r="D149" s="184">
        <v>23005800</v>
      </c>
      <c r="E149" s="184">
        <v>23005800</v>
      </c>
      <c r="F149" s="184">
        <v>0</v>
      </c>
      <c r="G149" s="184">
        <v>0</v>
      </c>
      <c r="H149" s="185">
        <v>0</v>
      </c>
      <c r="I149" s="273"/>
      <c r="J149" s="273"/>
      <c r="M149" s="259"/>
      <c r="N149" s="259"/>
    </row>
    <row r="150" spans="1:14">
      <c r="A150" s="194" t="s">
        <v>389</v>
      </c>
      <c r="B150" s="195" t="s">
        <v>390</v>
      </c>
      <c r="C150" s="182">
        <v>0</v>
      </c>
      <c r="D150" s="182">
        <v>4577214</v>
      </c>
      <c r="E150" s="182">
        <v>4577214</v>
      </c>
      <c r="F150" s="182">
        <v>0</v>
      </c>
      <c r="G150" s="182">
        <v>0</v>
      </c>
      <c r="H150" s="183">
        <v>0</v>
      </c>
      <c r="I150" s="273"/>
      <c r="J150" s="273"/>
      <c r="M150" s="259"/>
      <c r="N150" s="259"/>
    </row>
    <row r="151" spans="1:14">
      <c r="A151" s="198" t="s">
        <v>391</v>
      </c>
      <c r="B151" s="199" t="s">
        <v>390</v>
      </c>
      <c r="C151" s="184">
        <v>0</v>
      </c>
      <c r="D151" s="184">
        <v>4577214</v>
      </c>
      <c r="E151" s="184">
        <v>4577214</v>
      </c>
      <c r="F151" s="184">
        <v>0</v>
      </c>
      <c r="G151" s="184">
        <v>0</v>
      </c>
      <c r="H151" s="185">
        <v>0</v>
      </c>
      <c r="I151" s="273"/>
      <c r="J151" s="273"/>
      <c r="M151" s="259"/>
      <c r="N151" s="259"/>
    </row>
    <row r="152" spans="1:14">
      <c r="A152" s="194" t="s">
        <v>392</v>
      </c>
      <c r="B152" s="195" t="s">
        <v>393</v>
      </c>
      <c r="C152" s="182">
        <v>0</v>
      </c>
      <c r="D152" s="182">
        <v>31685540</v>
      </c>
      <c r="E152" s="182">
        <v>31858719</v>
      </c>
      <c r="F152" s="182">
        <v>173179</v>
      </c>
      <c r="G152" s="182">
        <v>173179</v>
      </c>
      <c r="H152" s="183">
        <v>0</v>
      </c>
      <c r="I152" s="273"/>
      <c r="J152" s="273"/>
      <c r="M152" s="259"/>
      <c r="N152" s="259"/>
    </row>
    <row r="153" spans="1:14">
      <c r="A153" s="198" t="s">
        <v>394</v>
      </c>
      <c r="B153" s="199" t="s">
        <v>393</v>
      </c>
      <c r="C153" s="184">
        <v>0</v>
      </c>
      <c r="D153" s="184">
        <v>31685540</v>
      </c>
      <c r="E153" s="184">
        <v>31858719</v>
      </c>
      <c r="F153" s="184">
        <v>173179</v>
      </c>
      <c r="G153" s="184">
        <v>173179</v>
      </c>
      <c r="H153" s="185">
        <v>0</v>
      </c>
      <c r="I153" s="273"/>
      <c r="J153" s="273"/>
      <c r="M153" s="259"/>
      <c r="N153" s="259"/>
    </row>
    <row r="154" spans="1:14">
      <c r="A154" s="194" t="s">
        <v>395</v>
      </c>
      <c r="B154" s="195" t="s">
        <v>396</v>
      </c>
      <c r="C154" s="182">
        <v>0</v>
      </c>
      <c r="D154" s="182">
        <v>76528</v>
      </c>
      <c r="E154" s="182">
        <v>76528</v>
      </c>
      <c r="F154" s="182">
        <v>0</v>
      </c>
      <c r="G154" s="182">
        <v>0</v>
      </c>
      <c r="H154" s="183">
        <v>0</v>
      </c>
      <c r="I154" s="273"/>
      <c r="J154" s="273"/>
      <c r="M154" s="259"/>
      <c r="N154" s="259"/>
    </row>
    <row r="155" spans="1:14">
      <c r="A155" s="198" t="s">
        <v>397</v>
      </c>
      <c r="B155" s="199" t="s">
        <v>396</v>
      </c>
      <c r="C155" s="184">
        <v>0</v>
      </c>
      <c r="D155" s="184">
        <v>76528</v>
      </c>
      <c r="E155" s="184">
        <v>76528</v>
      </c>
      <c r="F155" s="184">
        <v>0</v>
      </c>
      <c r="G155" s="184">
        <v>0</v>
      </c>
      <c r="H155" s="185">
        <v>0</v>
      </c>
      <c r="I155" s="273"/>
      <c r="J155" s="273"/>
      <c r="M155" s="259"/>
      <c r="N155" s="259"/>
    </row>
    <row r="156" spans="1:14">
      <c r="A156" s="194" t="s">
        <v>398</v>
      </c>
      <c r="B156" s="195" t="s">
        <v>399</v>
      </c>
      <c r="C156" s="182">
        <v>0</v>
      </c>
      <c r="D156" s="182">
        <v>0</v>
      </c>
      <c r="E156" s="182">
        <v>0</v>
      </c>
      <c r="F156" s="182">
        <v>0</v>
      </c>
      <c r="G156" s="182">
        <v>0</v>
      </c>
      <c r="H156" s="183">
        <v>0</v>
      </c>
      <c r="I156" s="273"/>
      <c r="J156" s="273"/>
      <c r="M156" s="259"/>
      <c r="N156" s="259"/>
    </row>
    <row r="157" spans="1:14">
      <c r="A157" s="198" t="s">
        <v>400</v>
      </c>
      <c r="B157" s="199" t="s">
        <v>399</v>
      </c>
      <c r="C157" s="184">
        <v>0</v>
      </c>
      <c r="D157" s="184">
        <v>0</v>
      </c>
      <c r="E157" s="184">
        <v>0</v>
      </c>
      <c r="F157" s="184">
        <v>0</v>
      </c>
      <c r="G157" s="184">
        <v>0</v>
      </c>
      <c r="H157" s="185">
        <v>0</v>
      </c>
      <c r="I157" s="273"/>
      <c r="J157" s="273"/>
      <c r="M157" s="259"/>
      <c r="N157" s="259"/>
    </row>
    <row r="158" spans="1:14">
      <c r="A158" s="194" t="s">
        <v>401</v>
      </c>
      <c r="B158" s="195" t="s">
        <v>402</v>
      </c>
      <c r="C158" s="182">
        <v>0</v>
      </c>
      <c r="D158" s="182">
        <v>38571021</v>
      </c>
      <c r="E158" s="182">
        <v>38571021</v>
      </c>
      <c r="F158" s="182">
        <v>0</v>
      </c>
      <c r="G158" s="182">
        <v>0</v>
      </c>
      <c r="H158" s="183">
        <v>0</v>
      </c>
      <c r="I158" s="273"/>
      <c r="J158" s="273"/>
      <c r="M158" s="259"/>
      <c r="N158" s="259"/>
    </row>
    <row r="159" spans="1:14">
      <c r="A159" s="198" t="s">
        <v>403</v>
      </c>
      <c r="B159" s="199" t="s">
        <v>402</v>
      </c>
      <c r="C159" s="184">
        <v>0</v>
      </c>
      <c r="D159" s="184">
        <v>38571021</v>
      </c>
      <c r="E159" s="184">
        <v>38571021</v>
      </c>
      <c r="F159" s="184">
        <v>0</v>
      </c>
      <c r="G159" s="184">
        <v>0</v>
      </c>
      <c r="H159" s="185">
        <v>0</v>
      </c>
      <c r="I159" s="273"/>
      <c r="J159" s="273"/>
      <c r="M159" s="259"/>
      <c r="N159" s="259"/>
    </row>
    <row r="160" spans="1:14">
      <c r="A160" s="194" t="s">
        <v>404</v>
      </c>
      <c r="B160" s="195" t="s">
        <v>405</v>
      </c>
      <c r="C160" s="182">
        <v>5365874</v>
      </c>
      <c r="D160" s="182">
        <v>0</v>
      </c>
      <c r="E160" s="182">
        <v>0</v>
      </c>
      <c r="F160" s="182">
        <v>5365874</v>
      </c>
      <c r="G160" s="182">
        <v>5365874</v>
      </c>
      <c r="H160" s="183">
        <v>0</v>
      </c>
      <c r="I160" s="273"/>
      <c r="J160" s="273"/>
      <c r="M160" s="259"/>
      <c r="N160" s="259"/>
    </row>
    <row r="161" spans="1:14">
      <c r="A161" s="198" t="s">
        <v>406</v>
      </c>
      <c r="B161" s="199" t="s">
        <v>405</v>
      </c>
      <c r="C161" s="184">
        <v>5365874</v>
      </c>
      <c r="D161" s="184">
        <v>0</v>
      </c>
      <c r="E161" s="184">
        <v>0</v>
      </c>
      <c r="F161" s="184">
        <v>5365874</v>
      </c>
      <c r="G161" s="184">
        <v>5365874</v>
      </c>
      <c r="H161" s="185">
        <v>0</v>
      </c>
      <c r="I161" s="273"/>
      <c r="J161" s="273"/>
      <c r="M161" s="259"/>
      <c r="N161" s="259"/>
    </row>
    <row r="162" spans="1:14">
      <c r="A162" s="251" t="s">
        <v>34</v>
      </c>
      <c r="B162" s="252" t="s">
        <v>35</v>
      </c>
      <c r="C162" s="253">
        <v>82330894</v>
      </c>
      <c r="D162" s="253">
        <v>82565045</v>
      </c>
      <c r="E162" s="253">
        <v>75883372</v>
      </c>
      <c r="F162" s="253">
        <v>75649221</v>
      </c>
      <c r="G162" s="253">
        <v>75649221</v>
      </c>
      <c r="H162" s="254">
        <v>0</v>
      </c>
      <c r="I162" s="273"/>
      <c r="J162" s="273"/>
      <c r="M162" s="259"/>
      <c r="N162" s="259"/>
    </row>
    <row r="163" spans="1:14">
      <c r="A163" s="194" t="s">
        <v>407</v>
      </c>
      <c r="B163" s="195" t="s">
        <v>408</v>
      </c>
      <c r="C163" s="182">
        <v>2835926</v>
      </c>
      <c r="D163" s="182">
        <v>3219100</v>
      </c>
      <c r="E163" s="182">
        <v>2963554</v>
      </c>
      <c r="F163" s="182">
        <v>2580380</v>
      </c>
      <c r="G163" s="182">
        <v>2580380</v>
      </c>
      <c r="H163" s="183">
        <v>0</v>
      </c>
      <c r="I163" s="273"/>
      <c r="J163" s="273"/>
      <c r="M163" s="259"/>
      <c r="N163" s="259"/>
    </row>
    <row r="164" spans="1:14">
      <c r="A164" s="198" t="s">
        <v>409</v>
      </c>
      <c r="B164" s="199" t="s">
        <v>410</v>
      </c>
      <c r="C164" s="184">
        <v>213225926</v>
      </c>
      <c r="D164" s="184">
        <v>384100</v>
      </c>
      <c r="E164" s="184">
        <v>2963554</v>
      </c>
      <c r="F164" s="184">
        <v>215805380</v>
      </c>
      <c r="G164" s="184">
        <v>215805380</v>
      </c>
      <c r="H164" s="185">
        <v>0</v>
      </c>
      <c r="I164" s="273"/>
      <c r="J164" s="273"/>
      <c r="M164" s="259"/>
      <c r="N164" s="259"/>
    </row>
    <row r="165" spans="1:14">
      <c r="A165" s="198" t="s">
        <v>411</v>
      </c>
      <c r="B165" s="199" t="s">
        <v>412</v>
      </c>
      <c r="C165" s="184">
        <v>-210390000</v>
      </c>
      <c r="D165" s="184">
        <v>2835000</v>
      </c>
      <c r="E165" s="184">
        <v>0</v>
      </c>
      <c r="F165" s="184">
        <v>-213225000</v>
      </c>
      <c r="G165" s="184">
        <v>-213225000</v>
      </c>
      <c r="H165" s="185">
        <v>0</v>
      </c>
      <c r="I165" s="273"/>
      <c r="J165" s="273"/>
      <c r="M165" s="259"/>
      <c r="N165" s="259"/>
    </row>
    <row r="166" spans="1:14">
      <c r="A166" s="194" t="s">
        <v>413</v>
      </c>
      <c r="B166" s="195" t="s">
        <v>414</v>
      </c>
      <c r="C166" s="182">
        <v>459945</v>
      </c>
      <c r="D166" s="182">
        <v>384000</v>
      </c>
      <c r="E166" s="182">
        <v>716640</v>
      </c>
      <c r="F166" s="182">
        <v>792585</v>
      </c>
      <c r="G166" s="182">
        <v>792585</v>
      </c>
      <c r="H166" s="183">
        <v>0</v>
      </c>
      <c r="I166" s="273"/>
      <c r="J166" s="273"/>
      <c r="M166" s="259"/>
      <c r="N166" s="259"/>
    </row>
    <row r="167" spans="1:14">
      <c r="A167" s="198" t="s">
        <v>415</v>
      </c>
      <c r="B167" s="199" t="s">
        <v>410</v>
      </c>
      <c r="C167" s="184">
        <v>45482945</v>
      </c>
      <c r="D167" s="184">
        <v>0</v>
      </c>
      <c r="E167" s="184">
        <v>716640</v>
      </c>
      <c r="F167" s="184">
        <v>46199585</v>
      </c>
      <c r="G167" s="184">
        <v>46199585</v>
      </c>
      <c r="H167" s="185">
        <v>0</v>
      </c>
      <c r="I167" s="273"/>
      <c r="J167" s="273"/>
      <c r="M167" s="259"/>
      <c r="N167" s="259"/>
    </row>
    <row r="168" spans="1:14">
      <c r="A168" s="198" t="s">
        <v>416</v>
      </c>
      <c r="B168" s="199" t="s">
        <v>412</v>
      </c>
      <c r="C168" s="184">
        <v>-45023000</v>
      </c>
      <c r="D168" s="184">
        <v>384000</v>
      </c>
      <c r="E168" s="184">
        <v>0</v>
      </c>
      <c r="F168" s="184">
        <v>-45407000</v>
      </c>
      <c r="G168" s="184">
        <v>-45407000</v>
      </c>
      <c r="H168" s="185">
        <v>0</v>
      </c>
      <c r="I168" s="273"/>
      <c r="J168" s="273"/>
      <c r="M168" s="259"/>
      <c r="N168" s="259"/>
    </row>
    <row r="169" spans="1:14">
      <c r="A169" s="194" t="s">
        <v>417</v>
      </c>
      <c r="B169" s="195" t="s">
        <v>418</v>
      </c>
      <c r="C169" s="182">
        <v>277</v>
      </c>
      <c r="D169" s="182">
        <v>0</v>
      </c>
      <c r="E169" s="182">
        <v>0</v>
      </c>
      <c r="F169" s="182">
        <v>277</v>
      </c>
      <c r="G169" s="182">
        <v>277</v>
      </c>
      <c r="H169" s="183">
        <v>0</v>
      </c>
      <c r="I169" s="273"/>
      <c r="J169" s="273"/>
      <c r="M169" s="259"/>
      <c r="N169" s="259"/>
    </row>
    <row r="170" spans="1:14">
      <c r="A170" s="198" t="s">
        <v>419</v>
      </c>
      <c r="B170" s="199" t="s">
        <v>410</v>
      </c>
      <c r="C170" s="184">
        <v>6096824</v>
      </c>
      <c r="D170" s="184">
        <v>0</v>
      </c>
      <c r="E170" s="184">
        <v>0</v>
      </c>
      <c r="F170" s="184">
        <v>6096824</v>
      </c>
      <c r="G170" s="184">
        <v>6096824</v>
      </c>
      <c r="H170" s="185">
        <v>0</v>
      </c>
      <c r="I170" s="273"/>
      <c r="J170" s="273"/>
      <c r="M170" s="259"/>
      <c r="N170" s="259"/>
    </row>
    <row r="171" spans="1:14">
      <c r="A171" s="198" t="s">
        <v>420</v>
      </c>
      <c r="B171" s="199" t="s">
        <v>412</v>
      </c>
      <c r="C171" s="184">
        <v>-6096547</v>
      </c>
      <c r="D171" s="184">
        <v>0</v>
      </c>
      <c r="E171" s="184">
        <v>0</v>
      </c>
      <c r="F171" s="184">
        <v>-6096547</v>
      </c>
      <c r="G171" s="184">
        <v>-6096547</v>
      </c>
      <c r="H171" s="185">
        <v>0</v>
      </c>
      <c r="I171" s="273"/>
      <c r="J171" s="273"/>
      <c r="M171" s="259"/>
      <c r="N171" s="259"/>
    </row>
    <row r="172" spans="1:14">
      <c r="A172" s="194" t="s">
        <v>421</v>
      </c>
      <c r="B172" s="195" t="s">
        <v>422</v>
      </c>
      <c r="C172" s="182">
        <v>64716672</v>
      </c>
      <c r="D172" s="182">
        <v>64716000</v>
      </c>
      <c r="E172" s="182">
        <v>63730000</v>
      </c>
      <c r="F172" s="182">
        <v>63730672</v>
      </c>
      <c r="G172" s="182">
        <v>63730672</v>
      </c>
      <c r="H172" s="183">
        <v>0</v>
      </c>
      <c r="I172" s="273"/>
      <c r="J172" s="273"/>
      <c r="M172" s="259"/>
      <c r="N172" s="259"/>
    </row>
    <row r="173" spans="1:14">
      <c r="A173" s="198" t="s">
        <v>423</v>
      </c>
      <c r="B173" s="199" t="s">
        <v>410</v>
      </c>
      <c r="C173" s="184">
        <v>1205838672</v>
      </c>
      <c r="D173" s="184">
        <v>0</v>
      </c>
      <c r="E173" s="184">
        <v>63730000</v>
      </c>
      <c r="F173" s="184">
        <v>1269568672</v>
      </c>
      <c r="G173" s="184">
        <v>1269568672</v>
      </c>
      <c r="H173" s="185">
        <v>0</v>
      </c>
      <c r="I173" s="273"/>
      <c r="J173" s="273"/>
      <c r="M173" s="259"/>
      <c r="N173" s="259"/>
    </row>
    <row r="174" spans="1:14">
      <c r="A174" s="198" t="s">
        <v>424</v>
      </c>
      <c r="B174" s="199" t="s">
        <v>412</v>
      </c>
      <c r="C174" s="184">
        <v>-1141122000</v>
      </c>
      <c r="D174" s="184">
        <v>64716000</v>
      </c>
      <c r="E174" s="184">
        <v>0</v>
      </c>
      <c r="F174" s="184">
        <v>-1205838000</v>
      </c>
      <c r="G174" s="184">
        <v>-1205838000</v>
      </c>
      <c r="H174" s="185">
        <v>0</v>
      </c>
      <c r="I174" s="273"/>
      <c r="J174" s="273"/>
      <c r="M174" s="259"/>
      <c r="N174" s="259"/>
    </row>
    <row r="175" spans="1:14">
      <c r="A175" s="194" t="s">
        <v>425</v>
      </c>
      <c r="B175" s="195" t="s">
        <v>426</v>
      </c>
      <c r="C175" s="182">
        <v>2657962</v>
      </c>
      <c r="D175" s="182">
        <v>2604000</v>
      </c>
      <c r="E175" s="182">
        <v>2786592</v>
      </c>
      <c r="F175" s="182">
        <v>2840554</v>
      </c>
      <c r="G175" s="182">
        <v>2840554</v>
      </c>
      <c r="H175" s="183">
        <v>0</v>
      </c>
      <c r="I175" s="273"/>
      <c r="J175" s="273"/>
      <c r="M175" s="259"/>
      <c r="N175" s="259"/>
    </row>
    <row r="176" spans="1:14">
      <c r="A176" s="198" t="s">
        <v>427</v>
      </c>
      <c r="B176" s="199" t="s">
        <v>428</v>
      </c>
      <c r="C176" s="184">
        <v>137782275</v>
      </c>
      <c r="D176" s="184">
        <v>0</v>
      </c>
      <c r="E176" s="184">
        <v>2786592</v>
      </c>
      <c r="F176" s="184">
        <v>140568867</v>
      </c>
      <c r="G176" s="184">
        <v>140568867</v>
      </c>
      <c r="H176" s="185">
        <v>0</v>
      </c>
      <c r="I176" s="273"/>
      <c r="J176" s="273"/>
      <c r="M176" s="259"/>
      <c r="N176" s="259"/>
    </row>
    <row r="177" spans="1:14">
      <c r="A177" s="198" t="s">
        <v>429</v>
      </c>
      <c r="B177" s="199" t="s">
        <v>430</v>
      </c>
      <c r="C177" s="184">
        <v>-135124313</v>
      </c>
      <c r="D177" s="184">
        <v>2604000</v>
      </c>
      <c r="E177" s="184">
        <v>0</v>
      </c>
      <c r="F177" s="184">
        <v>-137728313</v>
      </c>
      <c r="G177" s="184">
        <v>-137728313</v>
      </c>
      <c r="H177" s="185">
        <v>0</v>
      </c>
      <c r="I177" s="273"/>
      <c r="J177" s="273"/>
      <c r="M177" s="259"/>
      <c r="N177" s="259"/>
    </row>
    <row r="178" spans="1:14">
      <c r="A178" s="198" t="s">
        <v>431</v>
      </c>
      <c r="B178" s="199" t="s">
        <v>432</v>
      </c>
      <c r="C178" s="184">
        <v>154687</v>
      </c>
      <c r="D178" s="184">
        <v>0</v>
      </c>
      <c r="E178" s="184">
        <v>0</v>
      </c>
      <c r="F178" s="184">
        <v>154687</v>
      </c>
      <c r="G178" s="184">
        <v>154687</v>
      </c>
      <c r="H178" s="185">
        <v>0</v>
      </c>
      <c r="I178" s="273"/>
      <c r="J178" s="273"/>
      <c r="M178" s="259"/>
      <c r="N178" s="259"/>
    </row>
    <row r="179" spans="1:14">
      <c r="A179" s="198" t="s">
        <v>433</v>
      </c>
      <c r="B179" s="199" t="s">
        <v>434</v>
      </c>
      <c r="C179" s="184">
        <v>-154687</v>
      </c>
      <c r="D179" s="184">
        <v>0</v>
      </c>
      <c r="E179" s="184">
        <v>0</v>
      </c>
      <c r="F179" s="184">
        <v>-154687</v>
      </c>
      <c r="G179" s="184">
        <v>-154687</v>
      </c>
      <c r="H179" s="185">
        <v>0</v>
      </c>
      <c r="I179" s="273"/>
      <c r="J179" s="273"/>
      <c r="M179" s="259"/>
      <c r="N179" s="259"/>
    </row>
    <row r="180" spans="1:14">
      <c r="A180" s="194" t="s">
        <v>435</v>
      </c>
      <c r="B180" s="195" t="s">
        <v>436</v>
      </c>
      <c r="C180" s="182">
        <v>0</v>
      </c>
      <c r="D180" s="182">
        <v>0</v>
      </c>
      <c r="E180" s="182">
        <v>0</v>
      </c>
      <c r="F180" s="182">
        <v>0</v>
      </c>
      <c r="G180" s="182">
        <v>0</v>
      </c>
      <c r="H180" s="183">
        <v>0</v>
      </c>
      <c r="I180" s="273"/>
      <c r="J180" s="273"/>
      <c r="M180" s="259"/>
      <c r="N180" s="259"/>
    </row>
    <row r="181" spans="1:14">
      <c r="A181" s="198" t="s">
        <v>437</v>
      </c>
      <c r="B181" s="199" t="s">
        <v>410</v>
      </c>
      <c r="C181" s="184">
        <v>24096453</v>
      </c>
      <c r="D181" s="184">
        <v>0</v>
      </c>
      <c r="E181" s="184">
        <v>0</v>
      </c>
      <c r="F181" s="184">
        <v>24096453</v>
      </c>
      <c r="G181" s="184">
        <v>24096453</v>
      </c>
      <c r="H181" s="185">
        <v>0</v>
      </c>
      <c r="I181" s="273"/>
      <c r="J181" s="273"/>
      <c r="M181" s="259"/>
      <c r="N181" s="259"/>
    </row>
    <row r="182" spans="1:14">
      <c r="A182" s="198" t="s">
        <v>438</v>
      </c>
      <c r="B182" s="199" t="s">
        <v>412</v>
      </c>
      <c r="C182" s="184">
        <v>-24096453</v>
      </c>
      <c r="D182" s="184">
        <v>0</v>
      </c>
      <c r="E182" s="184">
        <v>0</v>
      </c>
      <c r="F182" s="184">
        <v>-24096453</v>
      </c>
      <c r="G182" s="184">
        <v>-24096453</v>
      </c>
      <c r="H182" s="185">
        <v>0</v>
      </c>
      <c r="I182" s="273"/>
      <c r="J182" s="273"/>
      <c r="M182" s="259"/>
      <c r="N182" s="259"/>
    </row>
    <row r="183" spans="1:14">
      <c r="A183" s="194" t="s">
        <v>439</v>
      </c>
      <c r="B183" s="195" t="s">
        <v>440</v>
      </c>
      <c r="C183" s="182">
        <v>11660112</v>
      </c>
      <c r="D183" s="182">
        <v>11641945</v>
      </c>
      <c r="E183" s="182">
        <v>5686586</v>
      </c>
      <c r="F183" s="182">
        <v>5704753</v>
      </c>
      <c r="G183" s="182">
        <v>5704753</v>
      </c>
      <c r="H183" s="183">
        <v>0</v>
      </c>
      <c r="I183" s="273"/>
      <c r="J183" s="273"/>
      <c r="M183" s="259"/>
      <c r="N183" s="259"/>
    </row>
    <row r="184" spans="1:14">
      <c r="A184" s="198" t="s">
        <v>441</v>
      </c>
      <c r="B184" s="199" t="s">
        <v>410</v>
      </c>
      <c r="C184" s="184">
        <v>146529855</v>
      </c>
      <c r="D184" s="184">
        <v>0</v>
      </c>
      <c r="E184" s="184">
        <v>5686586</v>
      </c>
      <c r="F184" s="184">
        <v>152216441</v>
      </c>
      <c r="G184" s="184">
        <v>152216441</v>
      </c>
      <c r="H184" s="185">
        <v>0</v>
      </c>
      <c r="I184" s="273"/>
      <c r="J184" s="273"/>
      <c r="M184" s="259"/>
      <c r="N184" s="259"/>
    </row>
    <row r="185" spans="1:14">
      <c r="A185" s="198" t="s">
        <v>442</v>
      </c>
      <c r="B185" s="199" t="s">
        <v>412</v>
      </c>
      <c r="C185" s="184">
        <v>-134869743</v>
      </c>
      <c r="D185" s="184">
        <v>11641945</v>
      </c>
      <c r="E185" s="184">
        <v>0</v>
      </c>
      <c r="F185" s="184">
        <v>-146511688</v>
      </c>
      <c r="G185" s="184">
        <v>-146511688</v>
      </c>
      <c r="H185" s="185">
        <v>0</v>
      </c>
      <c r="I185" s="273"/>
      <c r="J185" s="273"/>
      <c r="M185" s="259"/>
      <c r="N185" s="259"/>
    </row>
    <row r="186" spans="1:14">
      <c r="A186" s="194" t="s">
        <v>443</v>
      </c>
      <c r="B186" s="195" t="s">
        <v>444</v>
      </c>
      <c r="C186" s="182">
        <v>0</v>
      </c>
      <c r="D186" s="182">
        <v>0</v>
      </c>
      <c r="E186" s="182">
        <v>0</v>
      </c>
      <c r="F186" s="182">
        <v>0</v>
      </c>
      <c r="G186" s="182">
        <v>0</v>
      </c>
      <c r="H186" s="183">
        <v>0</v>
      </c>
      <c r="I186" s="273"/>
      <c r="J186" s="273"/>
      <c r="M186" s="259"/>
      <c r="N186" s="259"/>
    </row>
    <row r="187" spans="1:14">
      <c r="A187" s="198" t="s">
        <v>445</v>
      </c>
      <c r="B187" s="199" t="s">
        <v>410</v>
      </c>
      <c r="C187" s="184">
        <v>0</v>
      </c>
      <c r="D187" s="184">
        <v>0</v>
      </c>
      <c r="E187" s="184">
        <v>0</v>
      </c>
      <c r="F187" s="184">
        <v>0</v>
      </c>
      <c r="G187" s="184">
        <v>0</v>
      </c>
      <c r="H187" s="185">
        <v>0</v>
      </c>
      <c r="I187" s="273"/>
      <c r="J187" s="273"/>
      <c r="M187" s="259"/>
      <c r="N187" s="259"/>
    </row>
    <row r="188" spans="1:14">
      <c r="A188" s="198" t="s">
        <v>446</v>
      </c>
      <c r="B188" s="199" t="s">
        <v>412</v>
      </c>
      <c r="C188" s="184">
        <v>0</v>
      </c>
      <c r="D188" s="184">
        <v>0</v>
      </c>
      <c r="E188" s="184">
        <v>0</v>
      </c>
      <c r="F188" s="184">
        <v>0</v>
      </c>
      <c r="G188" s="184">
        <v>0</v>
      </c>
      <c r="H188" s="185">
        <v>0</v>
      </c>
      <c r="I188" s="273"/>
      <c r="J188" s="273"/>
      <c r="M188" s="259"/>
      <c r="N188" s="259"/>
    </row>
    <row r="189" spans="1:14">
      <c r="A189" s="194" t="s">
        <v>447</v>
      </c>
      <c r="B189" s="195" t="s">
        <v>448</v>
      </c>
      <c r="C189" s="182">
        <v>0</v>
      </c>
      <c r="D189" s="182">
        <v>0</v>
      </c>
      <c r="E189" s="182">
        <v>0</v>
      </c>
      <c r="F189" s="182">
        <v>0</v>
      </c>
      <c r="G189" s="182">
        <v>0</v>
      </c>
      <c r="H189" s="183">
        <v>0</v>
      </c>
      <c r="I189" s="273"/>
      <c r="J189" s="273"/>
      <c r="M189" s="259"/>
      <c r="N189" s="259"/>
    </row>
    <row r="190" spans="1:14">
      <c r="A190" s="198" t="s">
        <v>449</v>
      </c>
      <c r="B190" s="199" t="s">
        <v>410</v>
      </c>
      <c r="C190" s="184">
        <v>0</v>
      </c>
      <c r="D190" s="184">
        <v>0</v>
      </c>
      <c r="E190" s="184">
        <v>0</v>
      </c>
      <c r="F190" s="184">
        <v>0</v>
      </c>
      <c r="G190" s="184">
        <v>0</v>
      </c>
      <c r="H190" s="185">
        <v>0</v>
      </c>
      <c r="I190" s="273"/>
      <c r="J190" s="273"/>
      <c r="M190" s="259"/>
      <c r="N190" s="259"/>
    </row>
    <row r="191" spans="1:14">
      <c r="A191" s="198" t="s">
        <v>450</v>
      </c>
      <c r="B191" s="199" t="s">
        <v>412</v>
      </c>
      <c r="C191" s="184">
        <v>0</v>
      </c>
      <c r="D191" s="184">
        <v>0</v>
      </c>
      <c r="E191" s="184">
        <v>0</v>
      </c>
      <c r="F191" s="184">
        <v>0</v>
      </c>
      <c r="G191" s="184">
        <v>0</v>
      </c>
      <c r="H191" s="185">
        <v>0</v>
      </c>
      <c r="I191" s="273"/>
      <c r="J191" s="273"/>
      <c r="M191" s="259"/>
      <c r="N191" s="259"/>
    </row>
    <row r="192" spans="1:14">
      <c r="A192" s="194" t="s">
        <v>451</v>
      </c>
      <c r="B192" s="195" t="s">
        <v>452</v>
      </c>
      <c r="C192" s="182">
        <v>0</v>
      </c>
      <c r="D192" s="182">
        <v>0</v>
      </c>
      <c r="E192" s="182">
        <v>0</v>
      </c>
      <c r="F192" s="182">
        <v>0</v>
      </c>
      <c r="G192" s="182">
        <v>0</v>
      </c>
      <c r="H192" s="183">
        <v>0</v>
      </c>
      <c r="I192" s="273"/>
      <c r="J192" s="273"/>
      <c r="M192" s="259"/>
      <c r="N192" s="259"/>
    </row>
    <row r="193" spans="1:14">
      <c r="A193" s="198" t="s">
        <v>453</v>
      </c>
      <c r="B193" s="199" t="s">
        <v>410</v>
      </c>
      <c r="C193" s="184">
        <v>0</v>
      </c>
      <c r="D193" s="184">
        <v>0</v>
      </c>
      <c r="E193" s="184">
        <v>0</v>
      </c>
      <c r="F193" s="184">
        <v>0</v>
      </c>
      <c r="G193" s="184">
        <v>0</v>
      </c>
      <c r="H193" s="185">
        <v>0</v>
      </c>
      <c r="I193" s="273"/>
      <c r="J193" s="273"/>
      <c r="M193" s="259"/>
      <c r="N193" s="259"/>
    </row>
    <row r="194" spans="1:14">
      <c r="A194" s="198" t="s">
        <v>454</v>
      </c>
      <c r="B194" s="199" t="s">
        <v>412</v>
      </c>
      <c r="C194" s="184">
        <v>0</v>
      </c>
      <c r="D194" s="184">
        <v>0</v>
      </c>
      <c r="E194" s="184">
        <v>0</v>
      </c>
      <c r="F194" s="184">
        <v>0</v>
      </c>
      <c r="G194" s="184">
        <v>0</v>
      </c>
      <c r="H194" s="185">
        <v>0</v>
      </c>
      <c r="I194" s="273"/>
      <c r="J194" s="273"/>
      <c r="M194" s="259"/>
      <c r="N194" s="259"/>
    </row>
    <row r="195" spans="1:14">
      <c r="A195" s="251" t="s">
        <v>455</v>
      </c>
      <c r="B195" s="252" t="s">
        <v>189</v>
      </c>
      <c r="C195" s="253">
        <v>0</v>
      </c>
      <c r="D195" s="253">
        <v>0</v>
      </c>
      <c r="E195" s="253">
        <v>0</v>
      </c>
      <c r="F195" s="253">
        <v>0</v>
      </c>
      <c r="G195" s="253">
        <v>0</v>
      </c>
      <c r="H195" s="254">
        <v>0</v>
      </c>
      <c r="I195" s="273"/>
      <c r="J195" s="273"/>
      <c r="M195" s="259"/>
      <c r="N195" s="259"/>
    </row>
    <row r="196" spans="1:14">
      <c r="A196" s="194" t="s">
        <v>456</v>
      </c>
      <c r="B196" s="195" t="s">
        <v>457</v>
      </c>
      <c r="C196" s="182">
        <v>0</v>
      </c>
      <c r="D196" s="182">
        <v>0</v>
      </c>
      <c r="E196" s="182">
        <v>0</v>
      </c>
      <c r="F196" s="182">
        <v>0</v>
      </c>
      <c r="G196" s="182">
        <v>0</v>
      </c>
      <c r="H196" s="183">
        <v>0</v>
      </c>
      <c r="I196" s="273"/>
      <c r="J196" s="273"/>
      <c r="M196" s="259"/>
      <c r="N196" s="259"/>
    </row>
    <row r="197" spans="1:14">
      <c r="A197" s="198" t="s">
        <v>458</v>
      </c>
      <c r="B197" s="199" t="s">
        <v>457</v>
      </c>
      <c r="C197" s="184">
        <v>0</v>
      </c>
      <c r="D197" s="184">
        <v>0</v>
      </c>
      <c r="E197" s="184">
        <v>0</v>
      </c>
      <c r="F197" s="184">
        <v>0</v>
      </c>
      <c r="G197" s="184">
        <v>0</v>
      </c>
      <c r="H197" s="185">
        <v>0</v>
      </c>
      <c r="I197" s="273"/>
      <c r="J197" s="273"/>
      <c r="M197" s="259"/>
      <c r="N197" s="259"/>
    </row>
    <row r="198" spans="1:14">
      <c r="A198" s="194" t="s">
        <v>459</v>
      </c>
      <c r="B198" s="195" t="s">
        <v>460</v>
      </c>
      <c r="C198" s="182">
        <v>0</v>
      </c>
      <c r="D198" s="182">
        <v>0</v>
      </c>
      <c r="E198" s="182">
        <v>0</v>
      </c>
      <c r="F198" s="182">
        <v>0</v>
      </c>
      <c r="G198" s="182">
        <v>0</v>
      </c>
      <c r="H198" s="183">
        <v>0</v>
      </c>
      <c r="I198" s="273"/>
      <c r="J198" s="273"/>
      <c r="M198" s="259"/>
      <c r="N198" s="259"/>
    </row>
    <row r="199" spans="1:14">
      <c r="A199" s="198" t="s">
        <v>461</v>
      </c>
      <c r="B199" s="199" t="s">
        <v>460</v>
      </c>
      <c r="C199" s="184">
        <v>0</v>
      </c>
      <c r="D199" s="184">
        <v>0</v>
      </c>
      <c r="E199" s="184">
        <v>0</v>
      </c>
      <c r="F199" s="184">
        <v>0</v>
      </c>
      <c r="G199" s="184">
        <v>0</v>
      </c>
      <c r="H199" s="185">
        <v>0</v>
      </c>
      <c r="I199" s="273"/>
      <c r="J199" s="273"/>
      <c r="M199" s="259"/>
      <c r="N199" s="259"/>
    </row>
    <row r="200" spans="1:14">
      <c r="A200" s="194" t="s">
        <v>462</v>
      </c>
      <c r="B200" s="195" t="s">
        <v>463</v>
      </c>
      <c r="C200" s="182">
        <v>0</v>
      </c>
      <c r="D200" s="182">
        <v>0</v>
      </c>
      <c r="E200" s="182">
        <v>0</v>
      </c>
      <c r="F200" s="182">
        <v>0</v>
      </c>
      <c r="G200" s="182">
        <v>0</v>
      </c>
      <c r="H200" s="183">
        <v>0</v>
      </c>
      <c r="I200" s="273"/>
      <c r="J200" s="273"/>
      <c r="M200" s="259"/>
      <c r="N200" s="259"/>
    </row>
    <row r="201" spans="1:14">
      <c r="A201" s="198" t="s">
        <v>464</v>
      </c>
      <c r="B201" s="199" t="s">
        <v>463</v>
      </c>
      <c r="C201" s="184">
        <v>0</v>
      </c>
      <c r="D201" s="184">
        <v>0</v>
      </c>
      <c r="E201" s="184">
        <v>0</v>
      </c>
      <c r="F201" s="184">
        <v>0</v>
      </c>
      <c r="G201" s="184">
        <v>0</v>
      </c>
      <c r="H201" s="185">
        <v>0</v>
      </c>
      <c r="I201" s="273"/>
      <c r="J201" s="273"/>
      <c r="M201" s="259"/>
      <c r="N201" s="259"/>
    </row>
    <row r="202" spans="1:14">
      <c r="A202" s="194" t="s">
        <v>465</v>
      </c>
      <c r="B202" s="195" t="s">
        <v>232</v>
      </c>
      <c r="C202" s="182">
        <v>0</v>
      </c>
      <c r="D202" s="182">
        <v>0</v>
      </c>
      <c r="E202" s="182">
        <v>0</v>
      </c>
      <c r="F202" s="182">
        <v>0</v>
      </c>
      <c r="G202" s="182">
        <v>0</v>
      </c>
      <c r="H202" s="183">
        <v>0</v>
      </c>
      <c r="I202" s="273"/>
      <c r="J202" s="273"/>
      <c r="M202" s="259"/>
      <c r="N202" s="259"/>
    </row>
    <row r="203" spans="1:14">
      <c r="A203" s="198" t="s">
        <v>466</v>
      </c>
      <c r="B203" s="199" t="s">
        <v>232</v>
      </c>
      <c r="C203" s="184">
        <v>0</v>
      </c>
      <c r="D203" s="184">
        <v>0</v>
      </c>
      <c r="E203" s="184">
        <v>0</v>
      </c>
      <c r="F203" s="184">
        <v>0</v>
      </c>
      <c r="G203" s="184">
        <v>0</v>
      </c>
      <c r="H203" s="185">
        <v>0</v>
      </c>
      <c r="I203" s="273"/>
      <c r="J203" s="273"/>
      <c r="M203" s="259"/>
      <c r="N203" s="259"/>
    </row>
    <row r="204" spans="1:14">
      <c r="A204" s="194" t="s">
        <v>467</v>
      </c>
      <c r="B204" s="195" t="s">
        <v>468</v>
      </c>
      <c r="C204" s="182">
        <v>0</v>
      </c>
      <c r="D204" s="182">
        <v>0</v>
      </c>
      <c r="E204" s="182">
        <v>0</v>
      </c>
      <c r="F204" s="182">
        <v>0</v>
      </c>
      <c r="G204" s="182">
        <v>0</v>
      </c>
      <c r="H204" s="183">
        <v>0</v>
      </c>
      <c r="I204" s="273"/>
      <c r="J204" s="273"/>
      <c r="M204" s="259"/>
      <c r="N204" s="259"/>
    </row>
    <row r="205" spans="1:14">
      <c r="A205" s="198" t="s">
        <v>469</v>
      </c>
      <c r="B205" s="199" t="s">
        <v>468</v>
      </c>
      <c r="C205" s="184">
        <v>0</v>
      </c>
      <c r="D205" s="184">
        <v>0</v>
      </c>
      <c r="E205" s="184">
        <v>0</v>
      </c>
      <c r="F205" s="184">
        <v>0</v>
      </c>
      <c r="G205" s="184">
        <v>0</v>
      </c>
      <c r="H205" s="185">
        <v>0</v>
      </c>
      <c r="I205" s="273"/>
      <c r="J205" s="273"/>
      <c r="M205" s="259"/>
      <c r="N205" s="259"/>
    </row>
    <row r="206" spans="1:14">
      <c r="A206" s="251" t="s">
        <v>38</v>
      </c>
      <c r="B206" s="252" t="s">
        <v>39</v>
      </c>
      <c r="C206" s="253">
        <v>208838243.06</v>
      </c>
      <c r="D206" s="253">
        <v>63414299.979999997</v>
      </c>
      <c r="E206" s="253">
        <v>62601771.979999997</v>
      </c>
      <c r="F206" s="253">
        <v>208025715.06</v>
      </c>
      <c r="G206" s="253">
        <v>1295660</v>
      </c>
      <c r="H206" s="254">
        <v>206730055.06</v>
      </c>
      <c r="I206" s="273"/>
      <c r="J206" s="273"/>
      <c r="M206" s="259"/>
      <c r="N206" s="259"/>
    </row>
    <row r="207" spans="1:14">
      <c r="A207" s="194" t="s">
        <v>470</v>
      </c>
      <c r="B207" s="195" t="s">
        <v>471</v>
      </c>
      <c r="C207" s="182">
        <v>0</v>
      </c>
      <c r="D207" s="182">
        <v>0</v>
      </c>
      <c r="E207" s="182">
        <v>0</v>
      </c>
      <c r="F207" s="182">
        <v>0</v>
      </c>
      <c r="G207" s="182">
        <v>0</v>
      </c>
      <c r="H207" s="183">
        <v>0</v>
      </c>
      <c r="I207" s="273"/>
      <c r="J207" s="273"/>
      <c r="M207" s="259"/>
      <c r="N207" s="259"/>
    </row>
    <row r="208" spans="1:14">
      <c r="A208" s="198" t="s">
        <v>472</v>
      </c>
      <c r="B208" s="199" t="s">
        <v>471</v>
      </c>
      <c r="C208" s="184">
        <v>0</v>
      </c>
      <c r="D208" s="184">
        <v>0</v>
      </c>
      <c r="E208" s="184">
        <v>0</v>
      </c>
      <c r="F208" s="184">
        <v>0</v>
      </c>
      <c r="G208" s="184">
        <v>0</v>
      </c>
      <c r="H208" s="185">
        <v>0</v>
      </c>
      <c r="I208" s="273"/>
      <c r="J208" s="273"/>
      <c r="M208" s="259"/>
      <c r="N208" s="259"/>
    </row>
    <row r="209" spans="1:14">
      <c r="A209" s="194" t="s">
        <v>473</v>
      </c>
      <c r="B209" s="195" t="s">
        <v>474</v>
      </c>
      <c r="C209" s="182">
        <v>0</v>
      </c>
      <c r="D209" s="182">
        <v>0</v>
      </c>
      <c r="E209" s="182">
        <v>0</v>
      </c>
      <c r="F209" s="182">
        <v>0</v>
      </c>
      <c r="G209" s="182">
        <v>0</v>
      </c>
      <c r="H209" s="183">
        <v>0</v>
      </c>
      <c r="I209" s="273"/>
      <c r="J209" s="273"/>
      <c r="M209" s="259"/>
      <c r="N209" s="259"/>
    </row>
    <row r="210" spans="1:14">
      <c r="A210" s="198" t="s">
        <v>475</v>
      </c>
      <c r="B210" s="199" t="s">
        <v>474</v>
      </c>
      <c r="C210" s="184">
        <v>0</v>
      </c>
      <c r="D210" s="184">
        <v>0</v>
      </c>
      <c r="E210" s="184">
        <v>0</v>
      </c>
      <c r="F210" s="184">
        <v>0</v>
      </c>
      <c r="G210" s="184">
        <v>0</v>
      </c>
      <c r="H210" s="185">
        <v>0</v>
      </c>
      <c r="I210" s="273"/>
      <c r="J210" s="273"/>
      <c r="M210" s="259"/>
      <c r="N210" s="259"/>
    </row>
    <row r="211" spans="1:14">
      <c r="A211" s="194" t="s">
        <v>476</v>
      </c>
      <c r="B211" s="195" t="s">
        <v>327</v>
      </c>
      <c r="C211" s="182">
        <v>0</v>
      </c>
      <c r="D211" s="182">
        <v>0</v>
      </c>
      <c r="E211" s="182">
        <v>0</v>
      </c>
      <c r="F211" s="182">
        <v>0</v>
      </c>
      <c r="G211" s="182">
        <v>0</v>
      </c>
      <c r="H211" s="183">
        <v>0</v>
      </c>
      <c r="I211" s="273"/>
      <c r="J211" s="273"/>
      <c r="M211" s="259"/>
      <c r="N211" s="259"/>
    </row>
    <row r="212" spans="1:14">
      <c r="A212" s="198" t="s">
        <v>477</v>
      </c>
      <c r="B212" s="199" t="s">
        <v>327</v>
      </c>
      <c r="C212" s="184">
        <v>0</v>
      </c>
      <c r="D212" s="184">
        <v>0</v>
      </c>
      <c r="E212" s="184">
        <v>0</v>
      </c>
      <c r="F212" s="184">
        <v>0</v>
      </c>
      <c r="G212" s="184">
        <v>0</v>
      </c>
      <c r="H212" s="185">
        <v>0</v>
      </c>
      <c r="I212" s="273"/>
      <c r="J212" s="273"/>
      <c r="M212" s="259"/>
      <c r="N212" s="259"/>
    </row>
    <row r="213" spans="1:14">
      <c r="A213" s="194" t="s">
        <v>478</v>
      </c>
      <c r="B213" s="195" t="s">
        <v>479</v>
      </c>
      <c r="C213" s="182">
        <v>0</v>
      </c>
      <c r="D213" s="182">
        <v>0</v>
      </c>
      <c r="E213" s="182">
        <v>0</v>
      </c>
      <c r="F213" s="182">
        <v>0</v>
      </c>
      <c r="G213" s="182">
        <v>0</v>
      </c>
      <c r="H213" s="183">
        <v>0</v>
      </c>
      <c r="I213" s="273"/>
      <c r="J213" s="273"/>
      <c r="M213" s="259"/>
      <c r="N213" s="259"/>
    </row>
    <row r="214" spans="1:14">
      <c r="A214" s="198" t="s">
        <v>480</v>
      </c>
      <c r="B214" s="199" t="s">
        <v>479</v>
      </c>
      <c r="C214" s="184">
        <v>0</v>
      </c>
      <c r="D214" s="184">
        <v>0</v>
      </c>
      <c r="E214" s="184">
        <v>0</v>
      </c>
      <c r="F214" s="184">
        <v>0</v>
      </c>
      <c r="G214" s="184">
        <v>0</v>
      </c>
      <c r="H214" s="185">
        <v>0</v>
      </c>
      <c r="I214" s="273"/>
      <c r="J214" s="273"/>
      <c r="M214" s="259"/>
      <c r="N214" s="259"/>
    </row>
    <row r="215" spans="1:14">
      <c r="A215" s="194" t="s">
        <v>481</v>
      </c>
      <c r="B215" s="195" t="s">
        <v>482</v>
      </c>
      <c r="C215" s="182">
        <v>0</v>
      </c>
      <c r="D215" s="182">
        <v>12137400</v>
      </c>
      <c r="E215" s="182">
        <v>12137400</v>
      </c>
      <c r="F215" s="182">
        <v>0</v>
      </c>
      <c r="G215" s="182">
        <v>0</v>
      </c>
      <c r="H215" s="183">
        <v>0</v>
      </c>
      <c r="I215" s="273"/>
      <c r="J215" s="273"/>
      <c r="M215" s="259"/>
      <c r="N215" s="259"/>
    </row>
    <row r="216" spans="1:14">
      <c r="A216" s="198" t="s">
        <v>483</v>
      </c>
      <c r="B216" s="199" t="s">
        <v>484</v>
      </c>
      <c r="C216" s="184">
        <v>0</v>
      </c>
      <c r="D216" s="184">
        <v>8090400</v>
      </c>
      <c r="E216" s="184">
        <v>8090400</v>
      </c>
      <c r="F216" s="184">
        <v>0</v>
      </c>
      <c r="G216" s="184">
        <v>0</v>
      </c>
      <c r="H216" s="185">
        <v>0</v>
      </c>
      <c r="I216" s="273"/>
      <c r="J216" s="273"/>
      <c r="M216" s="259"/>
      <c r="N216" s="259"/>
    </row>
    <row r="217" spans="1:14">
      <c r="A217" s="198" t="s">
        <v>485</v>
      </c>
      <c r="B217" s="199" t="s">
        <v>486</v>
      </c>
      <c r="C217" s="184">
        <v>0</v>
      </c>
      <c r="D217" s="184">
        <v>4047000</v>
      </c>
      <c r="E217" s="184">
        <v>4047000</v>
      </c>
      <c r="F217" s="184">
        <v>0</v>
      </c>
      <c r="G217" s="184">
        <v>0</v>
      </c>
      <c r="H217" s="185">
        <v>0</v>
      </c>
      <c r="I217" s="273"/>
      <c r="J217" s="273"/>
      <c r="M217" s="259"/>
      <c r="N217" s="259"/>
    </row>
    <row r="218" spans="1:14">
      <c r="A218" s="194" t="s">
        <v>487</v>
      </c>
      <c r="B218" s="195" t="s">
        <v>488</v>
      </c>
      <c r="C218" s="182">
        <v>206730055.06</v>
      </c>
      <c r="D218" s="182">
        <v>0</v>
      </c>
      <c r="E218" s="182">
        <v>0</v>
      </c>
      <c r="F218" s="182">
        <v>206730055.06</v>
      </c>
      <c r="G218" s="182">
        <v>0</v>
      </c>
      <c r="H218" s="183">
        <v>206730055.06</v>
      </c>
      <c r="I218" s="273"/>
      <c r="J218" s="273"/>
      <c r="M218" s="259"/>
      <c r="N218" s="259"/>
    </row>
    <row r="219" spans="1:14">
      <c r="A219" s="198" t="s">
        <v>489</v>
      </c>
      <c r="B219" s="199" t="s">
        <v>488</v>
      </c>
      <c r="C219" s="184">
        <v>206730055.06</v>
      </c>
      <c r="D219" s="184">
        <v>0</v>
      </c>
      <c r="E219" s="184">
        <v>0</v>
      </c>
      <c r="F219" s="184">
        <v>206730055.06</v>
      </c>
      <c r="G219" s="184">
        <v>0</v>
      </c>
      <c r="H219" s="185">
        <v>206730055.06</v>
      </c>
      <c r="I219" s="273"/>
      <c r="J219" s="273"/>
      <c r="M219" s="259"/>
      <c r="N219" s="259"/>
    </row>
    <row r="220" spans="1:14">
      <c r="A220" s="194" t="s">
        <v>490</v>
      </c>
      <c r="B220" s="195" t="s">
        <v>491</v>
      </c>
      <c r="C220" s="182">
        <v>0</v>
      </c>
      <c r="D220" s="182">
        <v>0</v>
      </c>
      <c r="E220" s="182">
        <v>0</v>
      </c>
      <c r="F220" s="182">
        <v>0</v>
      </c>
      <c r="G220" s="182">
        <v>0</v>
      </c>
      <c r="H220" s="183">
        <v>0</v>
      </c>
      <c r="I220" s="273"/>
      <c r="J220" s="273"/>
      <c r="M220" s="259"/>
      <c r="N220" s="259"/>
    </row>
    <row r="221" spans="1:14">
      <c r="A221" s="198" t="s">
        <v>492</v>
      </c>
      <c r="B221" s="199" t="s">
        <v>491</v>
      </c>
      <c r="C221" s="184">
        <v>0</v>
      </c>
      <c r="D221" s="184">
        <v>0</v>
      </c>
      <c r="E221" s="184">
        <v>0</v>
      </c>
      <c r="F221" s="184">
        <v>0</v>
      </c>
      <c r="G221" s="184">
        <v>0</v>
      </c>
      <c r="H221" s="185">
        <v>0</v>
      </c>
      <c r="I221" s="273"/>
      <c r="J221" s="273"/>
      <c r="M221" s="259"/>
      <c r="N221" s="259"/>
    </row>
    <row r="222" spans="1:14">
      <c r="A222" s="194" t="s">
        <v>493</v>
      </c>
      <c r="B222" s="195" t="s">
        <v>494</v>
      </c>
      <c r="C222" s="182">
        <v>0</v>
      </c>
      <c r="D222" s="182">
        <v>28307600</v>
      </c>
      <c r="E222" s="182">
        <v>28307600</v>
      </c>
      <c r="F222" s="182">
        <v>0</v>
      </c>
      <c r="G222" s="182">
        <v>0</v>
      </c>
      <c r="H222" s="183">
        <v>0</v>
      </c>
      <c r="I222" s="273"/>
      <c r="J222" s="273"/>
      <c r="M222" s="259"/>
      <c r="N222" s="259"/>
    </row>
    <row r="223" spans="1:14">
      <c r="A223" s="198" t="s">
        <v>495</v>
      </c>
      <c r="B223" s="199" t="s">
        <v>496</v>
      </c>
      <c r="C223" s="184">
        <v>0</v>
      </c>
      <c r="D223" s="184">
        <v>24260600</v>
      </c>
      <c r="E223" s="184">
        <v>24260600</v>
      </c>
      <c r="F223" s="184">
        <v>0</v>
      </c>
      <c r="G223" s="184">
        <v>0</v>
      </c>
      <c r="H223" s="185">
        <v>0</v>
      </c>
      <c r="I223" s="273"/>
      <c r="J223" s="273"/>
      <c r="M223" s="259"/>
      <c r="N223" s="259"/>
    </row>
    <row r="224" spans="1:14">
      <c r="A224" s="198" t="s">
        <v>497</v>
      </c>
      <c r="B224" s="199" t="s">
        <v>498</v>
      </c>
      <c r="C224" s="184">
        <v>0</v>
      </c>
      <c r="D224" s="184">
        <v>4047000</v>
      </c>
      <c r="E224" s="184">
        <v>4047000</v>
      </c>
      <c r="F224" s="184">
        <v>0</v>
      </c>
      <c r="G224" s="184">
        <v>0</v>
      </c>
      <c r="H224" s="185">
        <v>0</v>
      </c>
      <c r="I224" s="273"/>
      <c r="J224" s="273"/>
      <c r="M224" s="259"/>
      <c r="N224" s="259"/>
    </row>
    <row r="225" spans="1:14">
      <c r="A225" s="194" t="s">
        <v>499</v>
      </c>
      <c r="B225" s="195" t="s">
        <v>500</v>
      </c>
      <c r="C225" s="182">
        <v>0</v>
      </c>
      <c r="D225" s="182">
        <v>3736750</v>
      </c>
      <c r="E225" s="182">
        <v>3736750</v>
      </c>
      <c r="F225" s="182">
        <v>0</v>
      </c>
      <c r="G225" s="182">
        <v>0</v>
      </c>
      <c r="H225" s="183">
        <v>0</v>
      </c>
      <c r="I225" s="273"/>
      <c r="J225" s="273"/>
      <c r="M225" s="259"/>
      <c r="N225" s="259"/>
    </row>
    <row r="226" spans="1:14">
      <c r="A226" s="198" t="s">
        <v>501</v>
      </c>
      <c r="B226" s="199" t="s">
        <v>500</v>
      </c>
      <c r="C226" s="184">
        <v>0</v>
      </c>
      <c r="D226" s="184">
        <v>3736750</v>
      </c>
      <c r="E226" s="184">
        <v>3736750</v>
      </c>
      <c r="F226" s="184">
        <v>0</v>
      </c>
      <c r="G226" s="184">
        <v>0</v>
      </c>
      <c r="H226" s="185">
        <v>0</v>
      </c>
      <c r="I226" s="273"/>
      <c r="J226" s="273"/>
      <c r="M226" s="259"/>
      <c r="N226" s="259"/>
    </row>
    <row r="227" spans="1:14">
      <c r="A227" s="194" t="s">
        <v>502</v>
      </c>
      <c r="B227" s="195" t="s">
        <v>503</v>
      </c>
      <c r="C227" s="182">
        <v>0</v>
      </c>
      <c r="D227" s="182">
        <v>0</v>
      </c>
      <c r="E227" s="182">
        <v>0</v>
      </c>
      <c r="F227" s="182">
        <v>0</v>
      </c>
      <c r="G227" s="182">
        <v>0</v>
      </c>
      <c r="H227" s="183">
        <v>0</v>
      </c>
      <c r="I227" s="273"/>
      <c r="J227" s="273"/>
      <c r="M227" s="259"/>
      <c r="N227" s="259"/>
    </row>
    <row r="228" spans="1:14">
      <c r="A228" s="198" t="s">
        <v>504</v>
      </c>
      <c r="B228" s="199" t="s">
        <v>503</v>
      </c>
      <c r="C228" s="184">
        <v>0</v>
      </c>
      <c r="D228" s="184">
        <v>0</v>
      </c>
      <c r="E228" s="184">
        <v>0</v>
      </c>
      <c r="F228" s="184">
        <v>0</v>
      </c>
      <c r="G228" s="184">
        <v>0</v>
      </c>
      <c r="H228" s="185">
        <v>0</v>
      </c>
      <c r="I228" s="273"/>
      <c r="J228" s="273"/>
      <c r="M228" s="259"/>
      <c r="N228" s="259"/>
    </row>
    <row r="229" spans="1:14">
      <c r="A229" s="194" t="s">
        <v>505</v>
      </c>
      <c r="B229" s="195" t="s">
        <v>408</v>
      </c>
      <c r="C229" s="182">
        <v>0</v>
      </c>
      <c r="D229" s="182">
        <v>0</v>
      </c>
      <c r="E229" s="182">
        <v>0</v>
      </c>
      <c r="F229" s="182">
        <v>0</v>
      </c>
      <c r="G229" s="182">
        <v>0</v>
      </c>
      <c r="H229" s="183">
        <v>0</v>
      </c>
      <c r="I229" s="273"/>
      <c r="J229" s="273"/>
      <c r="M229" s="259"/>
      <c r="N229" s="259"/>
    </row>
    <row r="230" spans="1:14">
      <c r="A230" s="198" t="s">
        <v>506</v>
      </c>
      <c r="B230" s="199" t="s">
        <v>408</v>
      </c>
      <c r="C230" s="184">
        <v>0</v>
      </c>
      <c r="D230" s="184">
        <v>0</v>
      </c>
      <c r="E230" s="184">
        <v>0</v>
      </c>
      <c r="F230" s="184">
        <v>0</v>
      </c>
      <c r="G230" s="184">
        <v>0</v>
      </c>
      <c r="H230" s="185">
        <v>0</v>
      </c>
      <c r="I230" s="273"/>
      <c r="J230" s="273"/>
      <c r="M230" s="259"/>
      <c r="N230" s="259"/>
    </row>
    <row r="231" spans="1:14">
      <c r="A231" s="194" t="s">
        <v>507</v>
      </c>
      <c r="B231" s="195" t="s">
        <v>414</v>
      </c>
      <c r="C231" s="182">
        <v>2108188</v>
      </c>
      <c r="D231" s="182">
        <v>9997621.4700000007</v>
      </c>
      <c r="E231" s="182">
        <v>9185093.4700000007</v>
      </c>
      <c r="F231" s="182">
        <v>1295660</v>
      </c>
      <c r="G231" s="182">
        <v>1295660</v>
      </c>
      <c r="H231" s="183">
        <v>0</v>
      </c>
      <c r="I231" s="273"/>
      <c r="J231" s="273"/>
      <c r="M231" s="259"/>
      <c r="N231" s="259"/>
    </row>
    <row r="232" spans="1:14">
      <c r="A232" s="198" t="s">
        <v>508</v>
      </c>
      <c r="B232" s="199" t="s">
        <v>414</v>
      </c>
      <c r="C232" s="184">
        <v>2108188</v>
      </c>
      <c r="D232" s="184">
        <v>9997621.4700000007</v>
      </c>
      <c r="E232" s="184">
        <v>9185093.4700000007</v>
      </c>
      <c r="F232" s="184">
        <v>1295660</v>
      </c>
      <c r="G232" s="184">
        <v>1295660</v>
      </c>
      <c r="H232" s="185">
        <v>0</v>
      </c>
      <c r="I232" s="273"/>
      <c r="J232" s="273"/>
      <c r="M232" s="259"/>
      <c r="N232" s="259"/>
    </row>
    <row r="233" spans="1:14">
      <c r="A233" s="194" t="s">
        <v>509</v>
      </c>
      <c r="B233" s="195" t="s">
        <v>510</v>
      </c>
      <c r="C233" s="182">
        <v>0</v>
      </c>
      <c r="D233" s="182">
        <v>0</v>
      </c>
      <c r="E233" s="182">
        <v>0</v>
      </c>
      <c r="F233" s="182">
        <v>0</v>
      </c>
      <c r="G233" s="182">
        <v>0</v>
      </c>
      <c r="H233" s="183">
        <v>0</v>
      </c>
      <c r="I233" s="273"/>
      <c r="J233" s="273"/>
      <c r="M233" s="259"/>
      <c r="N233" s="259"/>
    </row>
    <row r="234" spans="1:14">
      <c r="A234" s="198" t="s">
        <v>511</v>
      </c>
      <c r="B234" s="199" t="s">
        <v>510</v>
      </c>
      <c r="C234" s="184">
        <v>0</v>
      </c>
      <c r="D234" s="184">
        <v>0</v>
      </c>
      <c r="E234" s="184">
        <v>0</v>
      </c>
      <c r="F234" s="184">
        <v>0</v>
      </c>
      <c r="G234" s="184">
        <v>0</v>
      </c>
      <c r="H234" s="185">
        <v>0</v>
      </c>
      <c r="I234" s="273"/>
      <c r="J234" s="273"/>
      <c r="M234" s="259"/>
      <c r="N234" s="259"/>
    </row>
    <row r="235" spans="1:14">
      <c r="A235" s="194" t="s">
        <v>512</v>
      </c>
      <c r="B235" s="195" t="s">
        <v>513</v>
      </c>
      <c r="C235" s="182">
        <v>0</v>
      </c>
      <c r="D235" s="182">
        <v>9234928.5099999998</v>
      </c>
      <c r="E235" s="182">
        <v>9234928.5099999998</v>
      </c>
      <c r="F235" s="182">
        <v>0</v>
      </c>
      <c r="G235" s="182">
        <v>0</v>
      </c>
      <c r="H235" s="183">
        <v>0</v>
      </c>
      <c r="I235" s="273"/>
      <c r="J235" s="273"/>
      <c r="M235" s="259"/>
      <c r="N235" s="259"/>
    </row>
    <row r="236" spans="1:14">
      <c r="A236" s="198" t="s">
        <v>514</v>
      </c>
      <c r="B236" s="199" t="s">
        <v>513</v>
      </c>
      <c r="C236" s="184">
        <v>0</v>
      </c>
      <c r="D236" s="184">
        <v>9234928.5099999998</v>
      </c>
      <c r="E236" s="184">
        <v>9234928.5099999998</v>
      </c>
      <c r="F236" s="184">
        <v>0</v>
      </c>
      <c r="G236" s="184">
        <v>0</v>
      </c>
      <c r="H236" s="185">
        <v>0</v>
      </c>
      <c r="I236" s="273"/>
      <c r="J236" s="273"/>
      <c r="M236" s="259"/>
      <c r="N236" s="259"/>
    </row>
    <row r="237" spans="1:14">
      <c r="A237" s="194" t="s">
        <v>515</v>
      </c>
      <c r="B237" s="195" t="s">
        <v>516</v>
      </c>
      <c r="C237" s="182">
        <v>0</v>
      </c>
      <c r="D237" s="182">
        <v>0</v>
      </c>
      <c r="E237" s="182">
        <v>0</v>
      </c>
      <c r="F237" s="182">
        <v>0</v>
      </c>
      <c r="G237" s="182">
        <v>0</v>
      </c>
      <c r="H237" s="183">
        <v>0</v>
      </c>
      <c r="I237" s="273"/>
      <c r="J237" s="273"/>
      <c r="M237" s="259"/>
      <c r="N237" s="259"/>
    </row>
    <row r="238" spans="1:14">
      <c r="A238" s="198" t="s">
        <v>517</v>
      </c>
      <c r="B238" s="199" t="s">
        <v>516</v>
      </c>
      <c r="C238" s="184">
        <v>0</v>
      </c>
      <c r="D238" s="184">
        <v>0</v>
      </c>
      <c r="E238" s="184">
        <v>0</v>
      </c>
      <c r="F238" s="184">
        <v>0</v>
      </c>
      <c r="G238" s="184">
        <v>0</v>
      </c>
      <c r="H238" s="185">
        <v>0</v>
      </c>
      <c r="I238" s="273"/>
      <c r="J238" s="273"/>
      <c r="M238" s="259"/>
      <c r="N238" s="259"/>
    </row>
    <row r="239" spans="1:14">
      <c r="A239" s="131" t="s">
        <v>42</v>
      </c>
      <c r="B239" s="132" t="s">
        <v>43</v>
      </c>
      <c r="C239" s="180">
        <v>1642013818.5599999</v>
      </c>
      <c r="D239" s="180">
        <v>941191416.79999995</v>
      </c>
      <c r="E239" s="180">
        <v>681982962.37</v>
      </c>
      <c r="F239" s="180">
        <v>1382805364.1300001</v>
      </c>
      <c r="G239" s="180">
        <v>1382805364.1300001</v>
      </c>
      <c r="H239" s="181">
        <v>0</v>
      </c>
      <c r="I239" s="273"/>
      <c r="J239" s="273"/>
      <c r="M239" s="259"/>
      <c r="N239" s="259"/>
    </row>
    <row r="240" spans="1:14">
      <c r="A240" s="251" t="s">
        <v>45</v>
      </c>
      <c r="B240" s="252" t="s">
        <v>46</v>
      </c>
      <c r="C240" s="253">
        <v>1642013818.5599999</v>
      </c>
      <c r="D240" s="253">
        <v>941191416.79999995</v>
      </c>
      <c r="E240" s="253">
        <v>681982962.37</v>
      </c>
      <c r="F240" s="253">
        <v>1382805364.1300001</v>
      </c>
      <c r="G240" s="253">
        <v>1382805364.1300001</v>
      </c>
      <c r="H240" s="254">
        <v>0</v>
      </c>
      <c r="I240" s="273"/>
      <c r="J240" s="273"/>
      <c r="M240" s="259"/>
      <c r="N240" s="259"/>
    </row>
    <row r="241" spans="1:14">
      <c r="A241" s="194" t="s">
        <v>518</v>
      </c>
      <c r="B241" s="195" t="s">
        <v>519</v>
      </c>
      <c r="C241" s="182">
        <v>0</v>
      </c>
      <c r="D241" s="182">
        <v>306123130.67000002</v>
      </c>
      <c r="E241" s="182">
        <v>306123130.67000002</v>
      </c>
      <c r="F241" s="182">
        <v>0</v>
      </c>
      <c r="G241" s="182">
        <v>0</v>
      </c>
      <c r="H241" s="183">
        <v>0</v>
      </c>
      <c r="I241" s="273"/>
      <c r="J241" s="273"/>
      <c r="M241" s="259"/>
      <c r="N241" s="259"/>
    </row>
    <row r="242" spans="1:14">
      <c r="A242" s="198" t="s">
        <v>520</v>
      </c>
      <c r="B242" s="199" t="s">
        <v>519</v>
      </c>
      <c r="C242" s="184">
        <v>0</v>
      </c>
      <c r="D242" s="184">
        <v>306123130.67000002</v>
      </c>
      <c r="E242" s="184">
        <v>306123130.67000002</v>
      </c>
      <c r="F242" s="184">
        <v>0</v>
      </c>
      <c r="G242" s="184">
        <v>0</v>
      </c>
      <c r="H242" s="185">
        <v>0</v>
      </c>
      <c r="I242" s="273"/>
      <c r="J242" s="273"/>
      <c r="M242" s="259"/>
      <c r="N242" s="259"/>
    </row>
    <row r="243" spans="1:14">
      <c r="A243" s="194" t="s">
        <v>521</v>
      </c>
      <c r="B243" s="195" t="s">
        <v>522</v>
      </c>
      <c r="C243" s="182">
        <v>88920655.730000004</v>
      </c>
      <c r="D243" s="182">
        <v>68972062</v>
      </c>
      <c r="E243" s="182">
        <v>51345186.939999998</v>
      </c>
      <c r="F243" s="182">
        <v>71293780.670000002</v>
      </c>
      <c r="G243" s="182">
        <v>71293780.670000002</v>
      </c>
      <c r="H243" s="183">
        <v>0</v>
      </c>
      <c r="I243" s="273"/>
      <c r="J243" s="273"/>
      <c r="M243" s="259"/>
      <c r="N243" s="259"/>
    </row>
    <row r="244" spans="1:14">
      <c r="A244" s="198" t="s">
        <v>523</v>
      </c>
      <c r="B244" s="199" t="s">
        <v>522</v>
      </c>
      <c r="C244" s="184">
        <v>88920655.730000004</v>
      </c>
      <c r="D244" s="184">
        <v>68972062</v>
      </c>
      <c r="E244" s="184">
        <v>51345186.939999998</v>
      </c>
      <c r="F244" s="184">
        <v>71293780.670000002</v>
      </c>
      <c r="G244" s="184">
        <v>71293780.670000002</v>
      </c>
      <c r="H244" s="185">
        <v>0</v>
      </c>
      <c r="I244" s="273"/>
      <c r="J244" s="273"/>
      <c r="M244" s="259"/>
      <c r="N244" s="259"/>
    </row>
    <row r="245" spans="1:14">
      <c r="A245" s="194" t="s">
        <v>524</v>
      </c>
      <c r="B245" s="195" t="s">
        <v>525</v>
      </c>
      <c r="C245" s="182">
        <v>445941540.16000003</v>
      </c>
      <c r="D245" s="182">
        <v>27526916.68</v>
      </c>
      <c r="E245" s="182">
        <v>0</v>
      </c>
      <c r="F245" s="182">
        <v>418414623.48000002</v>
      </c>
      <c r="G245" s="182">
        <v>418414623.48000002</v>
      </c>
      <c r="H245" s="183">
        <v>0</v>
      </c>
      <c r="I245" s="273"/>
      <c r="J245" s="273"/>
      <c r="M245" s="259"/>
      <c r="N245" s="259"/>
    </row>
    <row r="246" spans="1:14">
      <c r="A246" s="198" t="s">
        <v>526</v>
      </c>
      <c r="B246" s="199" t="s">
        <v>525</v>
      </c>
      <c r="C246" s="184">
        <v>445941540.16000003</v>
      </c>
      <c r="D246" s="184">
        <v>27526916.68</v>
      </c>
      <c r="E246" s="184">
        <v>0</v>
      </c>
      <c r="F246" s="184">
        <v>418414623.48000002</v>
      </c>
      <c r="G246" s="184">
        <v>418414623.48000002</v>
      </c>
      <c r="H246" s="185">
        <v>0</v>
      </c>
      <c r="I246" s="273"/>
      <c r="J246" s="273"/>
      <c r="M246" s="259"/>
      <c r="N246" s="259"/>
    </row>
    <row r="247" spans="1:14">
      <c r="A247" s="194" t="s">
        <v>527</v>
      </c>
      <c r="B247" s="195" t="s">
        <v>528</v>
      </c>
      <c r="C247" s="182">
        <v>384007997.47000003</v>
      </c>
      <c r="D247" s="182">
        <v>19590807.120000001</v>
      </c>
      <c r="E247" s="182">
        <v>0</v>
      </c>
      <c r="F247" s="182">
        <v>364417190.35000002</v>
      </c>
      <c r="G247" s="182">
        <v>364417190.35000002</v>
      </c>
      <c r="H247" s="183">
        <v>0</v>
      </c>
      <c r="I247" s="273"/>
      <c r="J247" s="273"/>
      <c r="M247" s="259"/>
      <c r="N247" s="259"/>
    </row>
    <row r="248" spans="1:14">
      <c r="A248" s="198" t="s">
        <v>529</v>
      </c>
      <c r="B248" s="199" t="s">
        <v>528</v>
      </c>
      <c r="C248" s="184">
        <v>384007997.47000003</v>
      </c>
      <c r="D248" s="184">
        <v>19590807.120000001</v>
      </c>
      <c r="E248" s="184">
        <v>0</v>
      </c>
      <c r="F248" s="184">
        <v>364417190.35000002</v>
      </c>
      <c r="G248" s="184">
        <v>364417190.35000002</v>
      </c>
      <c r="H248" s="185">
        <v>0</v>
      </c>
      <c r="I248" s="273"/>
      <c r="J248" s="273"/>
      <c r="M248" s="259"/>
      <c r="N248" s="259"/>
    </row>
    <row r="249" spans="1:14">
      <c r="A249" s="194" t="s">
        <v>530</v>
      </c>
      <c r="B249" s="195" t="s">
        <v>531</v>
      </c>
      <c r="C249" s="182">
        <v>267080376</v>
      </c>
      <c r="D249" s="182">
        <v>267080376</v>
      </c>
      <c r="E249" s="182">
        <v>24008421.23</v>
      </c>
      <c r="F249" s="182">
        <v>24008421.23</v>
      </c>
      <c r="G249" s="182">
        <v>24008421.23</v>
      </c>
      <c r="H249" s="183">
        <v>0</v>
      </c>
      <c r="I249" s="273"/>
      <c r="J249" s="273"/>
      <c r="M249" s="259"/>
      <c r="N249" s="259"/>
    </row>
    <row r="250" spans="1:14">
      <c r="A250" s="198" t="s">
        <v>532</v>
      </c>
      <c r="B250" s="199" t="s">
        <v>531</v>
      </c>
      <c r="C250" s="184">
        <v>267080376</v>
      </c>
      <c r="D250" s="184">
        <v>267080376</v>
      </c>
      <c r="E250" s="184">
        <v>24008421.23</v>
      </c>
      <c r="F250" s="184">
        <v>24008421.23</v>
      </c>
      <c r="G250" s="184">
        <v>24008421.23</v>
      </c>
      <c r="H250" s="185">
        <v>0</v>
      </c>
      <c r="I250" s="273"/>
      <c r="J250" s="273"/>
      <c r="M250" s="259"/>
      <c r="N250" s="259"/>
    </row>
    <row r="251" spans="1:14">
      <c r="A251" s="194" t="s">
        <v>533</v>
      </c>
      <c r="B251" s="195" t="s">
        <v>534</v>
      </c>
      <c r="C251" s="182">
        <v>309969235.75</v>
      </c>
      <c r="D251" s="182">
        <v>0</v>
      </c>
      <c r="E251" s="182">
        <v>41556412.420000002</v>
      </c>
      <c r="F251" s="182">
        <v>351525648.17000002</v>
      </c>
      <c r="G251" s="182">
        <v>351525648.17000002</v>
      </c>
      <c r="H251" s="183">
        <v>0</v>
      </c>
      <c r="I251" s="273"/>
      <c r="J251" s="273"/>
      <c r="M251" s="259"/>
      <c r="N251" s="259"/>
    </row>
    <row r="252" spans="1:14">
      <c r="A252" s="198" t="s">
        <v>535</v>
      </c>
      <c r="B252" s="199" t="s">
        <v>534</v>
      </c>
      <c r="C252" s="184">
        <v>309969235.75</v>
      </c>
      <c r="D252" s="184">
        <v>0</v>
      </c>
      <c r="E252" s="184">
        <v>41556412.420000002</v>
      </c>
      <c r="F252" s="184">
        <v>351525648.17000002</v>
      </c>
      <c r="G252" s="184">
        <v>351525648.17000002</v>
      </c>
      <c r="H252" s="185">
        <v>0</v>
      </c>
      <c r="I252" s="273"/>
      <c r="J252" s="273"/>
      <c r="M252" s="259"/>
      <c r="N252" s="259"/>
    </row>
    <row r="253" spans="1:14">
      <c r="A253" s="194" t="s">
        <v>536</v>
      </c>
      <c r="B253" s="195" t="s">
        <v>353</v>
      </c>
      <c r="C253" s="182">
        <v>0</v>
      </c>
      <c r="D253" s="182">
        <v>16419745.75</v>
      </c>
      <c r="E253" s="182">
        <v>16419745.75</v>
      </c>
      <c r="F253" s="182">
        <v>0</v>
      </c>
      <c r="G253" s="182">
        <v>0</v>
      </c>
      <c r="H253" s="183">
        <v>0</v>
      </c>
      <c r="I253" s="273"/>
      <c r="J253" s="273"/>
      <c r="M253" s="259"/>
      <c r="N253" s="259"/>
    </row>
    <row r="254" spans="1:14">
      <c r="A254" s="198" t="s">
        <v>537</v>
      </c>
      <c r="B254" s="199" t="s">
        <v>353</v>
      </c>
      <c r="C254" s="184">
        <v>0</v>
      </c>
      <c r="D254" s="184">
        <v>16419745.75</v>
      </c>
      <c r="E254" s="184">
        <v>16419745.75</v>
      </c>
      <c r="F254" s="184">
        <v>0</v>
      </c>
      <c r="G254" s="184">
        <v>0</v>
      </c>
      <c r="H254" s="185">
        <v>0</v>
      </c>
      <c r="I254" s="273"/>
      <c r="J254" s="273"/>
      <c r="M254" s="259"/>
      <c r="N254" s="259"/>
    </row>
    <row r="255" spans="1:14">
      <c r="A255" s="194" t="s">
        <v>538</v>
      </c>
      <c r="B255" s="195" t="s">
        <v>539</v>
      </c>
      <c r="C255" s="182">
        <v>146094013.44999999</v>
      </c>
      <c r="D255" s="182">
        <v>10501160</v>
      </c>
      <c r="E255" s="182">
        <v>17552846.780000001</v>
      </c>
      <c r="F255" s="182">
        <v>153145700.22999999</v>
      </c>
      <c r="G255" s="182">
        <v>153145700.22999999</v>
      </c>
      <c r="H255" s="183">
        <v>0</v>
      </c>
      <c r="I255" s="273"/>
      <c r="J255" s="273"/>
      <c r="M255" s="259"/>
      <c r="N255" s="259"/>
    </row>
    <row r="256" spans="1:14">
      <c r="A256" s="198" t="s">
        <v>540</v>
      </c>
      <c r="B256" s="199" t="s">
        <v>539</v>
      </c>
      <c r="C256" s="184">
        <v>108023379.83</v>
      </c>
      <c r="D256" s="184">
        <v>9525087</v>
      </c>
      <c r="E256" s="184">
        <v>17075818.859999999</v>
      </c>
      <c r="F256" s="184">
        <v>115574111.69</v>
      </c>
      <c r="G256" s="184">
        <v>115574111.69</v>
      </c>
      <c r="H256" s="185">
        <v>0</v>
      </c>
      <c r="I256" s="273"/>
      <c r="J256" s="273"/>
      <c r="M256" s="259"/>
      <c r="N256" s="259"/>
    </row>
    <row r="257" spans="1:14">
      <c r="A257" s="198" t="s">
        <v>541</v>
      </c>
      <c r="B257" s="199" t="s">
        <v>542</v>
      </c>
      <c r="C257" s="184">
        <v>38070633.619999997</v>
      </c>
      <c r="D257" s="184">
        <v>976073</v>
      </c>
      <c r="E257" s="184">
        <v>477027.92</v>
      </c>
      <c r="F257" s="184">
        <v>37571588.539999999</v>
      </c>
      <c r="G257" s="184">
        <v>37571588.539999999</v>
      </c>
      <c r="H257" s="185">
        <v>0</v>
      </c>
      <c r="I257" s="273"/>
      <c r="J257" s="273"/>
      <c r="M257" s="259"/>
      <c r="N257" s="259"/>
    </row>
    <row r="258" spans="1:14">
      <c r="A258" s="194" t="s">
        <v>543</v>
      </c>
      <c r="B258" s="195" t="s">
        <v>544</v>
      </c>
      <c r="C258" s="182">
        <v>0</v>
      </c>
      <c r="D258" s="182">
        <v>71920918.579999998</v>
      </c>
      <c r="E258" s="182">
        <v>71920918.579999998</v>
      </c>
      <c r="F258" s="182">
        <v>0</v>
      </c>
      <c r="G258" s="182">
        <v>0</v>
      </c>
      <c r="H258" s="183">
        <v>0</v>
      </c>
      <c r="I258" s="273"/>
      <c r="J258" s="273"/>
      <c r="M258" s="259"/>
      <c r="N258" s="259"/>
    </row>
    <row r="259" spans="1:14">
      <c r="A259" s="198" t="s">
        <v>545</v>
      </c>
      <c r="B259" s="199" t="s">
        <v>544</v>
      </c>
      <c r="C259" s="184">
        <v>0</v>
      </c>
      <c r="D259" s="184">
        <v>71920918.579999998</v>
      </c>
      <c r="E259" s="184">
        <v>71920918.579999998</v>
      </c>
      <c r="F259" s="184">
        <v>0</v>
      </c>
      <c r="G259" s="184">
        <v>0</v>
      </c>
      <c r="H259" s="185">
        <v>0</v>
      </c>
      <c r="I259" s="273"/>
      <c r="J259" s="273"/>
      <c r="M259" s="259"/>
      <c r="N259" s="259"/>
    </row>
    <row r="260" spans="1:14">
      <c r="A260" s="194" t="s">
        <v>546</v>
      </c>
      <c r="B260" s="195" t="s">
        <v>547</v>
      </c>
      <c r="C260" s="182">
        <v>0</v>
      </c>
      <c r="D260" s="182">
        <v>3002700</v>
      </c>
      <c r="E260" s="182">
        <v>3002700</v>
      </c>
      <c r="F260" s="182">
        <v>0</v>
      </c>
      <c r="G260" s="182">
        <v>0</v>
      </c>
      <c r="H260" s="183">
        <v>0</v>
      </c>
      <c r="I260" s="273"/>
      <c r="J260" s="273"/>
      <c r="M260" s="259"/>
      <c r="N260" s="259"/>
    </row>
    <row r="261" spans="1:14">
      <c r="A261" s="198" t="s">
        <v>548</v>
      </c>
      <c r="B261" s="199" t="s">
        <v>547</v>
      </c>
      <c r="C261" s="184">
        <v>0</v>
      </c>
      <c r="D261" s="184">
        <v>3002700</v>
      </c>
      <c r="E261" s="184">
        <v>3002700</v>
      </c>
      <c r="F261" s="184">
        <v>0</v>
      </c>
      <c r="G261" s="184">
        <v>0</v>
      </c>
      <c r="H261" s="185">
        <v>0</v>
      </c>
      <c r="I261" s="273"/>
      <c r="J261" s="273"/>
      <c r="M261" s="259"/>
      <c r="N261" s="259"/>
    </row>
    <row r="262" spans="1:14">
      <c r="A262" s="194" t="s">
        <v>549</v>
      </c>
      <c r="B262" s="195" t="s">
        <v>550</v>
      </c>
      <c r="C262" s="182">
        <v>0</v>
      </c>
      <c r="D262" s="182">
        <v>0</v>
      </c>
      <c r="E262" s="182">
        <v>0</v>
      </c>
      <c r="F262" s="182">
        <v>0</v>
      </c>
      <c r="G262" s="182">
        <v>0</v>
      </c>
      <c r="H262" s="183">
        <v>0</v>
      </c>
      <c r="I262" s="273"/>
      <c r="J262" s="273"/>
      <c r="M262" s="259"/>
      <c r="N262" s="259"/>
    </row>
    <row r="263" spans="1:14">
      <c r="A263" s="198" t="s">
        <v>551</v>
      </c>
      <c r="B263" s="199" t="s">
        <v>550</v>
      </c>
      <c r="C263" s="184">
        <v>0</v>
      </c>
      <c r="D263" s="184">
        <v>0</v>
      </c>
      <c r="E263" s="184">
        <v>0</v>
      </c>
      <c r="F263" s="184">
        <v>0</v>
      </c>
      <c r="G263" s="184">
        <v>0</v>
      </c>
      <c r="H263" s="185">
        <v>0</v>
      </c>
      <c r="I263" s="273"/>
      <c r="J263" s="273"/>
      <c r="M263" s="259"/>
      <c r="N263" s="259"/>
    </row>
    <row r="264" spans="1:14">
      <c r="A264" s="194" t="s">
        <v>552</v>
      </c>
      <c r="B264" s="195" t="s">
        <v>553</v>
      </c>
      <c r="C264" s="182">
        <v>0</v>
      </c>
      <c r="D264" s="182">
        <v>68765400</v>
      </c>
      <c r="E264" s="182">
        <v>68765400</v>
      </c>
      <c r="F264" s="182">
        <v>0</v>
      </c>
      <c r="G264" s="182">
        <v>0</v>
      </c>
      <c r="H264" s="183">
        <v>0</v>
      </c>
      <c r="I264" s="273"/>
      <c r="J264" s="273"/>
      <c r="M264" s="259"/>
      <c r="N264" s="259"/>
    </row>
    <row r="265" spans="1:14">
      <c r="A265" s="198" t="s">
        <v>554</v>
      </c>
      <c r="B265" s="199" t="s">
        <v>553</v>
      </c>
      <c r="C265" s="184">
        <v>0</v>
      </c>
      <c r="D265" s="184">
        <v>68765400</v>
      </c>
      <c r="E265" s="184">
        <v>68765400</v>
      </c>
      <c r="F265" s="184">
        <v>0</v>
      </c>
      <c r="G265" s="184">
        <v>0</v>
      </c>
      <c r="H265" s="185">
        <v>0</v>
      </c>
      <c r="I265" s="273"/>
      <c r="J265" s="273"/>
      <c r="M265" s="259"/>
      <c r="N265" s="259"/>
    </row>
    <row r="266" spans="1:14">
      <c r="A266" s="194" t="s">
        <v>555</v>
      </c>
      <c r="B266" s="195" t="s">
        <v>556</v>
      </c>
      <c r="C266" s="182">
        <v>0</v>
      </c>
      <c r="D266" s="182">
        <v>48940400</v>
      </c>
      <c r="E266" s="182">
        <v>48940400</v>
      </c>
      <c r="F266" s="182">
        <v>0</v>
      </c>
      <c r="G266" s="182">
        <v>0</v>
      </c>
      <c r="H266" s="183">
        <v>0</v>
      </c>
      <c r="I266" s="273"/>
      <c r="J266" s="273"/>
      <c r="M266" s="259"/>
      <c r="N266" s="259"/>
    </row>
    <row r="267" spans="1:14">
      <c r="A267" s="198" t="s">
        <v>557</v>
      </c>
      <c r="B267" s="199" t="s">
        <v>556</v>
      </c>
      <c r="C267" s="184">
        <v>0</v>
      </c>
      <c r="D267" s="184">
        <v>48940400</v>
      </c>
      <c r="E267" s="184">
        <v>48940400</v>
      </c>
      <c r="F267" s="184">
        <v>0</v>
      </c>
      <c r="G267" s="184">
        <v>0</v>
      </c>
      <c r="H267" s="185">
        <v>0</v>
      </c>
      <c r="I267" s="273"/>
      <c r="J267" s="273"/>
      <c r="M267" s="259"/>
      <c r="N267" s="259"/>
    </row>
    <row r="268" spans="1:14">
      <c r="A268" s="194" t="s">
        <v>558</v>
      </c>
      <c r="B268" s="195" t="s">
        <v>559</v>
      </c>
      <c r="C268" s="182">
        <v>0</v>
      </c>
      <c r="D268" s="182">
        <v>32347800</v>
      </c>
      <c r="E268" s="182">
        <v>32347800</v>
      </c>
      <c r="F268" s="182">
        <v>0</v>
      </c>
      <c r="G268" s="182">
        <v>0</v>
      </c>
      <c r="H268" s="183">
        <v>0</v>
      </c>
      <c r="I268" s="273"/>
      <c r="J268" s="273"/>
      <c r="M268" s="259"/>
      <c r="N268" s="259"/>
    </row>
    <row r="269" spans="1:14">
      <c r="A269" s="198" t="s">
        <v>560</v>
      </c>
      <c r="B269" s="199" t="s">
        <v>559</v>
      </c>
      <c r="C269" s="184">
        <v>0</v>
      </c>
      <c r="D269" s="184">
        <v>32347800</v>
      </c>
      <c r="E269" s="184">
        <v>32347800</v>
      </c>
      <c r="F269" s="184">
        <v>0</v>
      </c>
      <c r="G269" s="184">
        <v>0</v>
      </c>
      <c r="H269" s="185">
        <v>0</v>
      </c>
      <c r="I269" s="273"/>
      <c r="J269" s="273"/>
      <c r="M269" s="259"/>
      <c r="N269" s="259"/>
    </row>
    <row r="270" spans="1:14">
      <c r="A270" s="194" t="s">
        <v>561</v>
      </c>
      <c r="B270" s="195" t="s">
        <v>562</v>
      </c>
      <c r="C270" s="182">
        <v>0</v>
      </c>
      <c r="D270" s="182">
        <v>0</v>
      </c>
      <c r="E270" s="182">
        <v>0</v>
      </c>
      <c r="F270" s="182">
        <v>0</v>
      </c>
      <c r="G270" s="182">
        <v>0</v>
      </c>
      <c r="H270" s="183">
        <v>0</v>
      </c>
      <c r="I270" s="273"/>
      <c r="J270" s="273"/>
      <c r="M270" s="259"/>
      <c r="N270" s="259"/>
    </row>
    <row r="271" spans="1:14">
      <c r="A271" s="198" t="s">
        <v>563</v>
      </c>
      <c r="B271" s="199" t="s">
        <v>562</v>
      </c>
      <c r="C271" s="184">
        <v>0</v>
      </c>
      <c r="D271" s="184">
        <v>0</v>
      </c>
      <c r="E271" s="184">
        <v>0</v>
      </c>
      <c r="F271" s="184">
        <v>0</v>
      </c>
      <c r="G271" s="184">
        <v>0</v>
      </c>
      <c r="H271" s="185">
        <v>0</v>
      </c>
      <c r="I271" s="273"/>
      <c r="J271" s="273"/>
      <c r="M271" s="259"/>
      <c r="N271" s="259"/>
    </row>
    <row r="272" spans="1:14">
      <c r="A272" s="131" t="s">
        <v>63</v>
      </c>
      <c r="B272" s="132" t="s">
        <v>69</v>
      </c>
      <c r="C272" s="180">
        <v>8639338736</v>
      </c>
      <c r="D272" s="180">
        <v>179357</v>
      </c>
      <c r="E272" s="180">
        <v>2045488907</v>
      </c>
      <c r="F272" s="180">
        <v>10684648286</v>
      </c>
      <c r="G272" s="180">
        <v>0</v>
      </c>
      <c r="H272" s="181">
        <v>10684648286</v>
      </c>
      <c r="I272" s="273"/>
      <c r="J272" s="273"/>
      <c r="M272" s="259"/>
      <c r="N272" s="259"/>
    </row>
    <row r="273" spans="1:14">
      <c r="A273" s="251" t="s">
        <v>70</v>
      </c>
      <c r="B273" s="252" t="s">
        <v>71</v>
      </c>
      <c r="C273" s="253">
        <v>8639338736</v>
      </c>
      <c r="D273" s="253">
        <v>179357</v>
      </c>
      <c r="E273" s="253">
        <v>2045488907</v>
      </c>
      <c r="F273" s="253">
        <v>10684648286</v>
      </c>
      <c r="G273" s="253">
        <v>0</v>
      </c>
      <c r="H273" s="254">
        <v>10684648286</v>
      </c>
      <c r="I273" s="273"/>
      <c r="J273" s="273"/>
      <c r="M273" s="259"/>
      <c r="N273" s="259"/>
    </row>
    <row r="274" spans="1:14">
      <c r="A274" s="194" t="s">
        <v>564</v>
      </c>
      <c r="B274" s="195" t="s">
        <v>565</v>
      </c>
      <c r="C274" s="182">
        <v>8639338736</v>
      </c>
      <c r="D274" s="182">
        <v>179357</v>
      </c>
      <c r="E274" s="182">
        <v>2045488907</v>
      </c>
      <c r="F274" s="182">
        <v>10684648286</v>
      </c>
      <c r="G274" s="182">
        <v>0</v>
      </c>
      <c r="H274" s="183">
        <v>10684648286</v>
      </c>
      <c r="I274" s="273"/>
      <c r="J274" s="273"/>
      <c r="M274" s="259"/>
      <c r="N274" s="259"/>
    </row>
    <row r="275" spans="1:14">
      <c r="A275" s="198" t="s">
        <v>566</v>
      </c>
      <c r="B275" s="199" t="s">
        <v>565</v>
      </c>
      <c r="C275" s="184">
        <v>8639338736</v>
      </c>
      <c r="D275" s="184">
        <v>179357</v>
      </c>
      <c r="E275" s="184">
        <v>2045488907</v>
      </c>
      <c r="F275" s="184">
        <v>10684648286</v>
      </c>
      <c r="G275" s="184">
        <v>0</v>
      </c>
      <c r="H275" s="185">
        <v>10684648286</v>
      </c>
      <c r="I275" s="273"/>
      <c r="J275" s="273"/>
      <c r="M275" s="259"/>
      <c r="N275" s="259"/>
    </row>
    <row r="276" spans="1:14">
      <c r="A276" s="131" t="s">
        <v>49</v>
      </c>
      <c r="B276" s="132" t="s">
        <v>50</v>
      </c>
      <c r="C276" s="180">
        <v>9509426524.3799992</v>
      </c>
      <c r="D276" s="180">
        <v>2545569.5</v>
      </c>
      <c r="E276" s="180">
        <v>534200</v>
      </c>
      <c r="F276" s="180">
        <v>9507415154.8799992</v>
      </c>
      <c r="G276" s="180">
        <v>9507415154.8799992</v>
      </c>
      <c r="H276" s="181">
        <v>0</v>
      </c>
      <c r="I276" s="273"/>
      <c r="J276" s="273"/>
      <c r="M276" s="259"/>
      <c r="N276" s="259"/>
    </row>
    <row r="277" spans="1:14">
      <c r="A277" s="251" t="s">
        <v>53</v>
      </c>
      <c r="B277" s="252" t="s">
        <v>54</v>
      </c>
      <c r="C277" s="253">
        <v>9509426524.3799992</v>
      </c>
      <c r="D277" s="253">
        <v>2545569.5</v>
      </c>
      <c r="E277" s="253">
        <v>534200</v>
      </c>
      <c r="F277" s="253">
        <v>9507415154.8799992</v>
      </c>
      <c r="G277" s="253">
        <v>9507415154.8799992</v>
      </c>
      <c r="H277" s="254">
        <v>0</v>
      </c>
      <c r="I277" s="273"/>
      <c r="J277" s="273"/>
      <c r="M277" s="259"/>
      <c r="N277" s="259"/>
    </row>
    <row r="278" spans="1:14">
      <c r="A278" s="194" t="s">
        <v>567</v>
      </c>
      <c r="B278" s="195" t="s">
        <v>232</v>
      </c>
      <c r="C278" s="182">
        <v>9509426524.3799992</v>
      </c>
      <c r="D278" s="182">
        <v>2545569.5</v>
      </c>
      <c r="E278" s="182">
        <v>534200</v>
      </c>
      <c r="F278" s="182">
        <v>9507415154.8799992</v>
      </c>
      <c r="G278" s="182">
        <v>9507415154.8799992</v>
      </c>
      <c r="H278" s="183">
        <v>0</v>
      </c>
      <c r="I278" s="273"/>
      <c r="J278" s="273"/>
      <c r="M278" s="259"/>
      <c r="N278" s="259"/>
    </row>
    <row r="279" spans="1:14">
      <c r="A279" s="198" t="s">
        <v>568</v>
      </c>
      <c r="B279" s="199" t="s">
        <v>232</v>
      </c>
      <c r="C279" s="184">
        <v>9509426524.3799992</v>
      </c>
      <c r="D279" s="184">
        <v>2545569.5</v>
      </c>
      <c r="E279" s="184">
        <v>534200</v>
      </c>
      <c r="F279" s="184">
        <v>9507415154.8799992</v>
      </c>
      <c r="G279" s="184">
        <v>9507415154.8799992</v>
      </c>
      <c r="H279" s="185">
        <v>0</v>
      </c>
      <c r="I279" s="273"/>
      <c r="J279" s="273"/>
      <c r="M279" s="259"/>
      <c r="N279" s="259"/>
    </row>
    <row r="280" spans="1:14">
      <c r="A280" s="247" t="s">
        <v>569</v>
      </c>
      <c r="B280" s="248" t="s">
        <v>79</v>
      </c>
      <c r="C280" s="249">
        <v>15085817316.82</v>
      </c>
      <c r="D280" s="249">
        <v>0</v>
      </c>
      <c r="E280" s="249">
        <v>0</v>
      </c>
      <c r="F280" s="249">
        <v>15085817316.82</v>
      </c>
      <c r="G280" s="249">
        <v>0</v>
      </c>
      <c r="H280" s="250">
        <v>15085817316.82</v>
      </c>
      <c r="I280" s="273"/>
      <c r="J280" s="273"/>
      <c r="M280" s="259"/>
      <c r="N280" s="259"/>
    </row>
    <row r="281" spans="1:14">
      <c r="A281" s="131" t="s">
        <v>82</v>
      </c>
      <c r="B281" s="132" t="s">
        <v>83</v>
      </c>
      <c r="C281" s="180">
        <v>15085817316.82</v>
      </c>
      <c r="D281" s="180">
        <v>0</v>
      </c>
      <c r="E281" s="180">
        <v>0</v>
      </c>
      <c r="F281" s="180">
        <v>15085817316.82</v>
      </c>
      <c r="G281" s="180">
        <v>0</v>
      </c>
      <c r="H281" s="181">
        <v>15085817316.82</v>
      </c>
      <c r="I281" s="273"/>
      <c r="J281" s="273"/>
      <c r="M281" s="259"/>
      <c r="N281" s="259"/>
    </row>
    <row r="282" spans="1:14">
      <c r="A282" s="251" t="s">
        <v>86</v>
      </c>
      <c r="B282" s="252" t="s">
        <v>87</v>
      </c>
      <c r="C282" s="253">
        <v>12771061542.1</v>
      </c>
      <c r="D282" s="253">
        <v>0</v>
      </c>
      <c r="E282" s="253">
        <v>0</v>
      </c>
      <c r="F282" s="253">
        <v>12771061542.1</v>
      </c>
      <c r="G282" s="253">
        <v>0</v>
      </c>
      <c r="H282" s="254">
        <v>12771061542.1</v>
      </c>
      <c r="I282" s="273"/>
      <c r="J282" s="273"/>
      <c r="M282" s="259"/>
      <c r="N282" s="259"/>
    </row>
    <row r="283" spans="1:14">
      <c r="A283" s="194" t="s">
        <v>570</v>
      </c>
      <c r="B283" s="195" t="s">
        <v>571</v>
      </c>
      <c r="C283" s="182">
        <v>12771061542.1</v>
      </c>
      <c r="D283" s="182">
        <v>0</v>
      </c>
      <c r="E283" s="182">
        <v>0</v>
      </c>
      <c r="F283" s="182">
        <v>12771061542.1</v>
      </c>
      <c r="G283" s="182">
        <v>0</v>
      </c>
      <c r="H283" s="183">
        <v>12771061542.1</v>
      </c>
      <c r="I283" s="273"/>
      <c r="J283" s="273"/>
      <c r="M283" s="259"/>
      <c r="N283" s="259"/>
    </row>
    <row r="284" spans="1:14">
      <c r="A284" s="198" t="s">
        <v>572</v>
      </c>
      <c r="B284" s="199" t="s">
        <v>573</v>
      </c>
      <c r="C284" s="184">
        <v>12771061542.1</v>
      </c>
      <c r="D284" s="184">
        <v>0</v>
      </c>
      <c r="E284" s="184">
        <v>0</v>
      </c>
      <c r="F284" s="184">
        <v>12771061542.1</v>
      </c>
      <c r="G284" s="184">
        <v>0</v>
      </c>
      <c r="H284" s="185">
        <v>12771061542.1</v>
      </c>
      <c r="I284" s="273"/>
      <c r="J284" s="273"/>
      <c r="M284" s="259"/>
      <c r="N284" s="259"/>
    </row>
    <row r="285" spans="1:14">
      <c r="A285" s="251" t="s">
        <v>90</v>
      </c>
      <c r="B285" s="252" t="s">
        <v>574</v>
      </c>
      <c r="C285" s="253">
        <v>2314755774.7199998</v>
      </c>
      <c r="D285" s="253">
        <v>0</v>
      </c>
      <c r="E285" s="253">
        <v>0</v>
      </c>
      <c r="F285" s="253">
        <v>2314755774.7199998</v>
      </c>
      <c r="G285" s="253">
        <v>0</v>
      </c>
      <c r="H285" s="254">
        <v>2314755774.7199998</v>
      </c>
      <c r="I285" s="273"/>
      <c r="J285" s="273"/>
      <c r="M285" s="259"/>
      <c r="N285" s="259"/>
    </row>
    <row r="286" spans="1:14">
      <c r="A286" s="194" t="s">
        <v>575</v>
      </c>
      <c r="B286" s="195" t="s">
        <v>576</v>
      </c>
      <c r="C286" s="182">
        <v>5551746693.0200005</v>
      </c>
      <c r="D286" s="182">
        <v>0</v>
      </c>
      <c r="E286" s="182">
        <v>0</v>
      </c>
      <c r="F286" s="182">
        <v>5551746693.0200005</v>
      </c>
      <c r="G286" s="182">
        <v>0</v>
      </c>
      <c r="H286" s="183">
        <v>5551746693.0200005</v>
      </c>
      <c r="I286" s="273"/>
      <c r="J286" s="273"/>
      <c r="M286" s="259"/>
      <c r="N286" s="259"/>
    </row>
    <row r="287" spans="1:14">
      <c r="A287" s="198" t="s">
        <v>577</v>
      </c>
      <c r="B287" s="199" t="s">
        <v>576</v>
      </c>
      <c r="C287" s="184">
        <v>5385745053.9300003</v>
      </c>
      <c r="D287" s="184">
        <v>0</v>
      </c>
      <c r="E287" s="184">
        <v>0</v>
      </c>
      <c r="F287" s="184">
        <v>5385745053.9300003</v>
      </c>
      <c r="G287" s="184">
        <v>0</v>
      </c>
      <c r="H287" s="185">
        <v>5385745053.9300003</v>
      </c>
      <c r="I287" s="273"/>
      <c r="J287" s="273"/>
      <c r="M287" s="259"/>
      <c r="N287" s="259"/>
    </row>
    <row r="288" spans="1:14">
      <c r="A288" s="198" t="s">
        <v>578</v>
      </c>
      <c r="B288" s="199" t="s">
        <v>579</v>
      </c>
      <c r="C288" s="184">
        <v>166001639.09</v>
      </c>
      <c r="D288" s="184">
        <v>0</v>
      </c>
      <c r="E288" s="184">
        <v>0</v>
      </c>
      <c r="F288" s="184">
        <v>166001639.09</v>
      </c>
      <c r="G288" s="184">
        <v>0</v>
      </c>
      <c r="H288" s="185">
        <v>166001639.09</v>
      </c>
      <c r="I288" s="273"/>
      <c r="J288" s="273"/>
      <c r="M288" s="259"/>
      <c r="N288" s="259"/>
    </row>
    <row r="289" spans="1:14">
      <c r="A289" s="194" t="s">
        <v>580</v>
      </c>
      <c r="B289" s="195" t="s">
        <v>581</v>
      </c>
      <c r="C289" s="182">
        <v>-3236990918.3000002</v>
      </c>
      <c r="D289" s="182">
        <v>0</v>
      </c>
      <c r="E289" s="182">
        <v>0</v>
      </c>
      <c r="F289" s="182">
        <v>-3236990918.3000002</v>
      </c>
      <c r="G289" s="182">
        <v>0</v>
      </c>
      <c r="H289" s="183">
        <v>-3236990918.3000002</v>
      </c>
      <c r="I289" s="273"/>
      <c r="J289" s="273"/>
      <c r="M289" s="259"/>
      <c r="N289" s="259"/>
    </row>
    <row r="290" spans="1:14">
      <c r="A290" s="198" t="s">
        <v>582</v>
      </c>
      <c r="B290" s="199" t="s">
        <v>581</v>
      </c>
      <c r="C290" s="184">
        <v>-3181349384.8099999</v>
      </c>
      <c r="D290" s="184">
        <v>0</v>
      </c>
      <c r="E290" s="184">
        <v>0</v>
      </c>
      <c r="F290" s="184">
        <v>-3181349384.8099999</v>
      </c>
      <c r="G290" s="184">
        <v>0</v>
      </c>
      <c r="H290" s="185">
        <v>-3181349384.8099999</v>
      </c>
      <c r="I290" s="273"/>
      <c r="J290" s="273"/>
      <c r="M290" s="259"/>
      <c r="N290" s="259"/>
    </row>
    <row r="291" spans="1:14">
      <c r="A291" s="198" t="s">
        <v>583</v>
      </c>
      <c r="B291" s="199" t="s">
        <v>579</v>
      </c>
      <c r="C291" s="184">
        <v>-55641533.490000002</v>
      </c>
      <c r="D291" s="184">
        <v>0</v>
      </c>
      <c r="E291" s="184">
        <v>0</v>
      </c>
      <c r="F291" s="184">
        <v>-55641533.490000002</v>
      </c>
      <c r="G291" s="184">
        <v>0</v>
      </c>
      <c r="H291" s="185">
        <v>-55641533.490000002</v>
      </c>
      <c r="I291" s="273"/>
      <c r="J291" s="273"/>
      <c r="M291" s="259"/>
      <c r="N291" s="259"/>
    </row>
    <row r="292" spans="1:14">
      <c r="A292" s="251" t="s">
        <v>97</v>
      </c>
      <c r="B292" s="252" t="s">
        <v>94</v>
      </c>
      <c r="C292" s="253">
        <v>0</v>
      </c>
      <c r="D292" s="253">
        <v>0</v>
      </c>
      <c r="E292" s="253">
        <v>0</v>
      </c>
      <c r="F292" s="253">
        <v>0</v>
      </c>
      <c r="G292" s="253">
        <v>0</v>
      </c>
      <c r="H292" s="254">
        <v>0</v>
      </c>
      <c r="I292" s="273"/>
      <c r="J292" s="273"/>
      <c r="M292" s="259"/>
      <c r="N292" s="259"/>
    </row>
    <row r="293" spans="1:14">
      <c r="A293" s="194" t="s">
        <v>584</v>
      </c>
      <c r="B293" s="195" t="s">
        <v>585</v>
      </c>
      <c r="C293" s="182">
        <v>0</v>
      </c>
      <c r="D293" s="182">
        <v>0</v>
      </c>
      <c r="E293" s="182">
        <v>0</v>
      </c>
      <c r="F293" s="182">
        <v>0</v>
      </c>
      <c r="G293" s="182">
        <v>0</v>
      </c>
      <c r="H293" s="183">
        <v>0</v>
      </c>
      <c r="I293" s="273"/>
      <c r="J293" s="273"/>
      <c r="M293" s="259"/>
      <c r="N293" s="259"/>
    </row>
    <row r="294" spans="1:14">
      <c r="A294" s="198" t="s">
        <v>586</v>
      </c>
      <c r="B294" s="199" t="s">
        <v>587</v>
      </c>
      <c r="C294" s="184">
        <v>0</v>
      </c>
      <c r="D294" s="184">
        <v>0</v>
      </c>
      <c r="E294" s="184">
        <v>0</v>
      </c>
      <c r="F294" s="184">
        <v>0</v>
      </c>
      <c r="G294" s="184">
        <v>0</v>
      </c>
      <c r="H294" s="185">
        <v>0</v>
      </c>
      <c r="I294" s="273"/>
      <c r="J294" s="273"/>
      <c r="M294" s="259"/>
      <c r="N294" s="259"/>
    </row>
    <row r="295" spans="1:14" ht="25.5">
      <c r="A295" s="251" t="s">
        <v>588</v>
      </c>
      <c r="B295" s="252" t="s">
        <v>98</v>
      </c>
      <c r="C295" s="253">
        <v>0</v>
      </c>
      <c r="D295" s="253">
        <v>0</v>
      </c>
      <c r="E295" s="253">
        <v>0</v>
      </c>
      <c r="F295" s="253">
        <v>0</v>
      </c>
      <c r="G295" s="253">
        <v>0</v>
      </c>
      <c r="H295" s="254">
        <v>0</v>
      </c>
      <c r="I295" s="273"/>
      <c r="J295" s="273"/>
      <c r="M295" s="259"/>
      <c r="N295" s="259"/>
    </row>
    <row r="296" spans="1:14">
      <c r="A296" s="194" t="s">
        <v>589</v>
      </c>
      <c r="B296" s="195" t="s">
        <v>590</v>
      </c>
      <c r="C296" s="182">
        <v>0</v>
      </c>
      <c r="D296" s="182">
        <v>0</v>
      </c>
      <c r="E296" s="182">
        <v>0</v>
      </c>
      <c r="F296" s="182">
        <v>0</v>
      </c>
      <c r="G296" s="182">
        <v>0</v>
      </c>
      <c r="H296" s="183">
        <v>0</v>
      </c>
      <c r="I296" s="273"/>
      <c r="J296" s="273"/>
      <c r="M296" s="259"/>
      <c r="N296" s="259"/>
    </row>
    <row r="297" spans="1:14">
      <c r="A297" s="198" t="s">
        <v>591</v>
      </c>
      <c r="B297" s="199" t="s">
        <v>592</v>
      </c>
      <c r="C297" s="184">
        <v>0</v>
      </c>
      <c r="D297" s="184">
        <v>0</v>
      </c>
      <c r="E297" s="184">
        <v>0</v>
      </c>
      <c r="F297" s="184">
        <v>0</v>
      </c>
      <c r="G297" s="184">
        <v>0</v>
      </c>
      <c r="H297" s="185">
        <v>0</v>
      </c>
      <c r="I297" s="273"/>
      <c r="J297" s="273"/>
      <c r="M297" s="259"/>
      <c r="N297" s="259"/>
    </row>
    <row r="298" spans="1:14">
      <c r="A298" s="198" t="s">
        <v>593</v>
      </c>
      <c r="B298" s="199" t="s">
        <v>594</v>
      </c>
      <c r="C298" s="184">
        <v>0</v>
      </c>
      <c r="D298" s="184">
        <v>0</v>
      </c>
      <c r="E298" s="184">
        <v>0</v>
      </c>
      <c r="F298" s="184">
        <v>0</v>
      </c>
      <c r="G298" s="184">
        <v>0</v>
      </c>
      <c r="H298" s="185">
        <v>0</v>
      </c>
      <c r="I298" s="273"/>
      <c r="J298" s="273"/>
      <c r="M298" s="259"/>
      <c r="N298" s="259"/>
    </row>
    <row r="299" spans="1:14">
      <c r="A299" s="198" t="s">
        <v>595</v>
      </c>
      <c r="B299" s="199" t="s">
        <v>596</v>
      </c>
      <c r="C299" s="184">
        <v>0</v>
      </c>
      <c r="D299" s="184">
        <v>0</v>
      </c>
      <c r="E299" s="184">
        <v>0</v>
      </c>
      <c r="F299" s="184">
        <v>0</v>
      </c>
      <c r="G299" s="184">
        <v>0</v>
      </c>
      <c r="H299" s="185">
        <v>0</v>
      </c>
      <c r="I299" s="273"/>
      <c r="J299" s="273"/>
      <c r="M299" s="259"/>
      <c r="N299" s="259"/>
    </row>
    <row r="300" spans="1:14">
      <c r="A300" s="194" t="s">
        <v>597</v>
      </c>
      <c r="B300" s="195" t="s">
        <v>598</v>
      </c>
      <c r="C300" s="182">
        <v>0</v>
      </c>
      <c r="D300" s="182">
        <v>0</v>
      </c>
      <c r="E300" s="182">
        <v>0</v>
      </c>
      <c r="F300" s="182">
        <v>0</v>
      </c>
      <c r="G300" s="182">
        <v>0</v>
      </c>
      <c r="H300" s="183">
        <v>0</v>
      </c>
      <c r="I300" s="273"/>
      <c r="J300" s="273"/>
      <c r="M300" s="259"/>
      <c r="N300" s="259"/>
    </row>
    <row r="301" spans="1:14">
      <c r="A301" s="198" t="s">
        <v>599</v>
      </c>
      <c r="B301" s="199" t="s">
        <v>600</v>
      </c>
      <c r="C301" s="184">
        <v>0</v>
      </c>
      <c r="D301" s="184">
        <v>0</v>
      </c>
      <c r="E301" s="184">
        <v>0</v>
      </c>
      <c r="F301" s="184">
        <v>0</v>
      </c>
      <c r="G301" s="184">
        <v>0</v>
      </c>
      <c r="H301" s="185">
        <v>0</v>
      </c>
      <c r="I301" s="273"/>
      <c r="J301" s="273"/>
      <c r="M301" s="259"/>
      <c r="N301" s="259"/>
    </row>
    <row r="302" spans="1:14">
      <c r="A302" s="198" t="s">
        <v>601</v>
      </c>
      <c r="B302" s="199" t="s">
        <v>602</v>
      </c>
      <c r="C302" s="184">
        <v>0</v>
      </c>
      <c r="D302" s="184">
        <v>0</v>
      </c>
      <c r="E302" s="184">
        <v>0</v>
      </c>
      <c r="F302" s="184">
        <v>0</v>
      </c>
      <c r="G302" s="184">
        <v>0</v>
      </c>
      <c r="H302" s="185">
        <v>0</v>
      </c>
      <c r="I302" s="273"/>
      <c r="J302" s="273"/>
      <c r="M302" s="259"/>
      <c r="N302" s="259"/>
    </row>
    <row r="303" spans="1:14">
      <c r="A303" s="198" t="s">
        <v>603</v>
      </c>
      <c r="B303" s="199" t="s">
        <v>604</v>
      </c>
      <c r="C303" s="184">
        <v>0</v>
      </c>
      <c r="D303" s="184">
        <v>0</v>
      </c>
      <c r="E303" s="184">
        <v>0</v>
      </c>
      <c r="F303" s="184">
        <v>0</v>
      </c>
      <c r="G303" s="184">
        <v>0</v>
      </c>
      <c r="H303" s="185">
        <v>0</v>
      </c>
      <c r="I303" s="273"/>
      <c r="J303" s="273"/>
      <c r="M303" s="259"/>
      <c r="N303" s="259"/>
    </row>
    <row r="304" spans="1:14">
      <c r="A304" s="198" t="s">
        <v>605</v>
      </c>
      <c r="B304" s="199" t="s">
        <v>606</v>
      </c>
      <c r="C304" s="184">
        <v>0</v>
      </c>
      <c r="D304" s="184">
        <v>0</v>
      </c>
      <c r="E304" s="184">
        <v>0</v>
      </c>
      <c r="F304" s="184">
        <v>0</v>
      </c>
      <c r="G304" s="184">
        <v>0</v>
      </c>
      <c r="H304" s="185">
        <v>0</v>
      </c>
      <c r="I304" s="273"/>
      <c r="J304" s="273"/>
      <c r="M304" s="259"/>
      <c r="N304" s="259"/>
    </row>
    <row r="305" spans="1:14">
      <c r="A305" s="194" t="s">
        <v>607</v>
      </c>
      <c r="B305" s="195" t="s">
        <v>608</v>
      </c>
      <c r="C305" s="182">
        <v>0</v>
      </c>
      <c r="D305" s="182">
        <v>0</v>
      </c>
      <c r="E305" s="182">
        <v>0</v>
      </c>
      <c r="F305" s="182">
        <v>0</v>
      </c>
      <c r="G305" s="182">
        <v>0</v>
      </c>
      <c r="H305" s="183">
        <v>0</v>
      </c>
      <c r="I305" s="273"/>
      <c r="J305" s="273"/>
      <c r="M305" s="259"/>
      <c r="N305" s="259"/>
    </row>
    <row r="306" spans="1:14">
      <c r="A306" s="198" t="s">
        <v>609</v>
      </c>
      <c r="B306" s="199" t="s">
        <v>610</v>
      </c>
      <c r="C306" s="184">
        <v>0</v>
      </c>
      <c r="D306" s="184">
        <v>0</v>
      </c>
      <c r="E306" s="184">
        <v>0</v>
      </c>
      <c r="F306" s="184">
        <v>0</v>
      </c>
      <c r="G306" s="184">
        <v>0</v>
      </c>
      <c r="H306" s="185">
        <v>0</v>
      </c>
      <c r="I306" s="273"/>
      <c r="J306" s="273"/>
      <c r="M306" s="259"/>
      <c r="N306" s="259"/>
    </row>
    <row r="307" spans="1:14">
      <c r="A307" s="198" t="s">
        <v>611</v>
      </c>
      <c r="B307" s="199" t="s">
        <v>612</v>
      </c>
      <c r="C307" s="184">
        <v>0</v>
      </c>
      <c r="D307" s="184">
        <v>0</v>
      </c>
      <c r="E307" s="184">
        <v>0</v>
      </c>
      <c r="F307" s="184">
        <v>0</v>
      </c>
      <c r="G307" s="184">
        <v>0</v>
      </c>
      <c r="H307" s="185">
        <v>0</v>
      </c>
      <c r="I307" s="273"/>
      <c r="J307" s="273"/>
      <c r="M307" s="259"/>
      <c r="N307" s="259"/>
    </row>
    <row r="308" spans="1:14">
      <c r="A308" s="194" t="s">
        <v>613</v>
      </c>
      <c r="B308" s="195" t="s">
        <v>614</v>
      </c>
      <c r="C308" s="182">
        <v>0</v>
      </c>
      <c r="D308" s="182">
        <v>0</v>
      </c>
      <c r="E308" s="182">
        <v>0</v>
      </c>
      <c r="F308" s="182">
        <v>0</v>
      </c>
      <c r="G308" s="182">
        <v>0</v>
      </c>
      <c r="H308" s="183">
        <v>0</v>
      </c>
      <c r="I308" s="273"/>
      <c r="J308" s="273"/>
      <c r="M308" s="259"/>
      <c r="N308" s="259"/>
    </row>
    <row r="309" spans="1:14">
      <c r="A309" s="198" t="s">
        <v>615</v>
      </c>
      <c r="B309" s="199" t="s">
        <v>616</v>
      </c>
      <c r="C309" s="184">
        <v>0</v>
      </c>
      <c r="D309" s="184">
        <v>0</v>
      </c>
      <c r="E309" s="184">
        <v>0</v>
      </c>
      <c r="F309" s="184">
        <v>0</v>
      </c>
      <c r="G309" s="184">
        <v>0</v>
      </c>
      <c r="H309" s="185">
        <v>0</v>
      </c>
      <c r="I309" s="273"/>
      <c r="J309" s="273"/>
      <c r="M309" s="259"/>
      <c r="N309" s="259"/>
    </row>
    <row r="310" spans="1:14">
      <c r="A310" s="194" t="s">
        <v>617</v>
      </c>
      <c r="B310" s="195" t="s">
        <v>618</v>
      </c>
      <c r="C310" s="182">
        <v>0</v>
      </c>
      <c r="D310" s="182">
        <v>0</v>
      </c>
      <c r="E310" s="182">
        <v>0</v>
      </c>
      <c r="F310" s="182">
        <v>0</v>
      </c>
      <c r="G310" s="182">
        <v>0</v>
      </c>
      <c r="H310" s="183">
        <v>0</v>
      </c>
      <c r="I310" s="273"/>
      <c r="J310" s="273"/>
      <c r="M310" s="259"/>
      <c r="N310" s="259"/>
    </row>
    <row r="311" spans="1:14">
      <c r="A311" s="198" t="s">
        <v>619</v>
      </c>
      <c r="B311" s="199" t="s">
        <v>620</v>
      </c>
      <c r="C311" s="184">
        <v>0</v>
      </c>
      <c r="D311" s="184">
        <v>0</v>
      </c>
      <c r="E311" s="184">
        <v>0</v>
      </c>
      <c r="F311" s="184">
        <v>0</v>
      </c>
      <c r="G311" s="184">
        <v>0</v>
      </c>
      <c r="H311" s="185">
        <v>0</v>
      </c>
      <c r="I311" s="273"/>
      <c r="J311" s="273"/>
      <c r="M311" s="259"/>
      <c r="N311" s="259"/>
    </row>
    <row r="312" spans="1:14">
      <c r="A312" s="198" t="s">
        <v>621</v>
      </c>
      <c r="B312" s="199" t="s">
        <v>622</v>
      </c>
      <c r="C312" s="184">
        <v>0</v>
      </c>
      <c r="D312" s="184">
        <v>0</v>
      </c>
      <c r="E312" s="184">
        <v>0</v>
      </c>
      <c r="F312" s="184">
        <v>0</v>
      </c>
      <c r="G312" s="184">
        <v>0</v>
      </c>
      <c r="H312" s="185">
        <v>0</v>
      </c>
      <c r="I312" s="273"/>
      <c r="J312" s="273"/>
      <c r="M312" s="259"/>
      <c r="N312" s="259"/>
    </row>
    <row r="313" spans="1:14">
      <c r="A313" s="247" t="s">
        <v>156</v>
      </c>
      <c r="B313" s="248" t="s">
        <v>623</v>
      </c>
      <c r="C313" s="249">
        <v>2315268479.0599999</v>
      </c>
      <c r="D313" s="249">
        <v>40503159</v>
      </c>
      <c r="E313" s="249">
        <v>248590789</v>
      </c>
      <c r="F313" s="249">
        <v>2523356109.0599999</v>
      </c>
      <c r="G313" s="249">
        <v>0</v>
      </c>
      <c r="H313" s="250">
        <v>2523356109.0599999</v>
      </c>
      <c r="I313" s="274">
        <f>+H313-H337</f>
        <v>-17368013428.949997</v>
      </c>
      <c r="J313" s="273"/>
      <c r="M313" s="259"/>
      <c r="N313" s="259"/>
    </row>
    <row r="314" spans="1:14">
      <c r="A314" s="131" t="s">
        <v>158</v>
      </c>
      <c r="B314" s="132" t="s">
        <v>159</v>
      </c>
      <c r="C314" s="180">
        <v>1819614212</v>
      </c>
      <c r="D314" s="180">
        <v>39399855</v>
      </c>
      <c r="E314" s="180">
        <v>189513637</v>
      </c>
      <c r="F314" s="180">
        <v>1969727994</v>
      </c>
      <c r="G314" s="180">
        <v>0</v>
      </c>
      <c r="H314" s="181">
        <v>1969727994</v>
      </c>
      <c r="I314" s="273"/>
      <c r="J314" s="273"/>
      <c r="M314" s="259"/>
      <c r="N314" s="259"/>
    </row>
    <row r="315" spans="1:14">
      <c r="A315" s="251" t="s">
        <v>160</v>
      </c>
      <c r="B315" s="252" t="s">
        <v>161</v>
      </c>
      <c r="C315" s="253">
        <v>1832005197</v>
      </c>
      <c r="D315" s="253">
        <v>39399855</v>
      </c>
      <c r="E315" s="253">
        <v>189513637</v>
      </c>
      <c r="F315" s="253">
        <v>1982118979</v>
      </c>
      <c r="G315" s="253">
        <v>0</v>
      </c>
      <c r="H315" s="254">
        <v>1982118979</v>
      </c>
      <c r="I315" s="273"/>
      <c r="J315" s="273"/>
      <c r="M315" s="259"/>
      <c r="N315" s="259"/>
    </row>
    <row r="316" spans="1:14">
      <c r="A316" s="194" t="s">
        <v>624</v>
      </c>
      <c r="B316" s="195" t="s">
        <v>232</v>
      </c>
      <c r="C316" s="182">
        <v>1832005197</v>
      </c>
      <c r="D316" s="182">
        <v>39399855</v>
      </c>
      <c r="E316" s="182">
        <v>189513637</v>
      </c>
      <c r="F316" s="182">
        <v>1982118979</v>
      </c>
      <c r="G316" s="182">
        <v>0</v>
      </c>
      <c r="H316" s="183">
        <v>1982118979</v>
      </c>
      <c r="I316" s="273"/>
      <c r="J316" s="273"/>
      <c r="M316" s="259"/>
      <c r="N316" s="259"/>
    </row>
    <row r="317" spans="1:14">
      <c r="A317" s="198" t="s">
        <v>625</v>
      </c>
      <c r="B317" s="199" t="s">
        <v>232</v>
      </c>
      <c r="C317" s="184">
        <v>1832005197</v>
      </c>
      <c r="D317" s="184">
        <v>39399855</v>
      </c>
      <c r="E317" s="184">
        <v>189513637</v>
      </c>
      <c r="F317" s="184">
        <v>1982118979</v>
      </c>
      <c r="G317" s="184">
        <v>0</v>
      </c>
      <c r="H317" s="185">
        <v>1982118979</v>
      </c>
      <c r="I317" s="273"/>
      <c r="J317" s="273"/>
      <c r="M317" s="259"/>
      <c r="N317" s="259"/>
    </row>
    <row r="318" spans="1:14">
      <c r="A318" s="251" t="s">
        <v>162</v>
      </c>
      <c r="B318" s="252" t="s">
        <v>163</v>
      </c>
      <c r="C318" s="253">
        <v>-12390985</v>
      </c>
      <c r="D318" s="253">
        <v>0</v>
      </c>
      <c r="E318" s="253">
        <v>0</v>
      </c>
      <c r="F318" s="253">
        <v>-12390985</v>
      </c>
      <c r="G318" s="253">
        <v>0</v>
      </c>
      <c r="H318" s="254">
        <v>-12390985</v>
      </c>
      <c r="I318" s="273"/>
      <c r="J318" s="273"/>
      <c r="M318" s="259"/>
      <c r="N318" s="259"/>
    </row>
    <row r="319" spans="1:14">
      <c r="A319" s="194" t="s">
        <v>626</v>
      </c>
      <c r="B319" s="195" t="s">
        <v>244</v>
      </c>
      <c r="C319" s="182">
        <v>-12390985</v>
      </c>
      <c r="D319" s="182">
        <v>0</v>
      </c>
      <c r="E319" s="182">
        <v>0</v>
      </c>
      <c r="F319" s="182">
        <v>-12390985</v>
      </c>
      <c r="G319" s="182">
        <v>0</v>
      </c>
      <c r="H319" s="183">
        <v>-12390985</v>
      </c>
      <c r="I319" s="273"/>
      <c r="J319" s="273"/>
      <c r="M319" s="259"/>
      <c r="N319" s="259"/>
    </row>
    <row r="320" spans="1:14">
      <c r="A320" s="198" t="s">
        <v>627</v>
      </c>
      <c r="B320" s="199" t="s">
        <v>244</v>
      </c>
      <c r="C320" s="184">
        <v>-12390985</v>
      </c>
      <c r="D320" s="184">
        <v>0</v>
      </c>
      <c r="E320" s="184">
        <v>0</v>
      </c>
      <c r="F320" s="184">
        <v>-12390985</v>
      </c>
      <c r="G320" s="184">
        <v>0</v>
      </c>
      <c r="H320" s="185">
        <v>-12390985</v>
      </c>
      <c r="I320" s="273"/>
      <c r="J320" s="273"/>
      <c r="M320" s="259"/>
      <c r="N320" s="259"/>
    </row>
    <row r="321" spans="1:14">
      <c r="A321" s="131" t="s">
        <v>164</v>
      </c>
      <c r="B321" s="132" t="s">
        <v>165</v>
      </c>
      <c r="C321" s="180">
        <v>495654267.06</v>
      </c>
      <c r="D321" s="180">
        <v>1103304</v>
      </c>
      <c r="E321" s="180">
        <v>59077152</v>
      </c>
      <c r="F321" s="180">
        <v>553628115.05999994</v>
      </c>
      <c r="G321" s="180">
        <v>0</v>
      </c>
      <c r="H321" s="181">
        <v>553628115.05999994</v>
      </c>
      <c r="I321" s="273"/>
      <c r="J321" s="273"/>
      <c r="M321" s="259"/>
      <c r="N321" s="259"/>
    </row>
    <row r="322" spans="1:14">
      <c r="A322" s="251" t="s">
        <v>166</v>
      </c>
      <c r="B322" s="252" t="s">
        <v>167</v>
      </c>
      <c r="C322" s="253">
        <v>270460894</v>
      </c>
      <c r="D322" s="253">
        <v>1103304</v>
      </c>
      <c r="E322" s="253">
        <v>58881543</v>
      </c>
      <c r="F322" s="253">
        <v>328239133</v>
      </c>
      <c r="G322" s="253">
        <v>0</v>
      </c>
      <c r="H322" s="254">
        <v>328239133</v>
      </c>
      <c r="I322" s="273"/>
      <c r="J322" s="273"/>
      <c r="M322" s="259"/>
      <c r="N322" s="259"/>
    </row>
    <row r="323" spans="1:14">
      <c r="A323" s="194" t="s">
        <v>628</v>
      </c>
      <c r="B323" s="195" t="s">
        <v>629</v>
      </c>
      <c r="C323" s="182">
        <v>183188359</v>
      </c>
      <c r="D323" s="182">
        <v>0</v>
      </c>
      <c r="E323" s="182">
        <v>44035207</v>
      </c>
      <c r="F323" s="182">
        <v>227223566</v>
      </c>
      <c r="G323" s="182">
        <v>0</v>
      </c>
      <c r="H323" s="183">
        <v>227223566</v>
      </c>
      <c r="I323" s="273"/>
      <c r="J323" s="273"/>
      <c r="M323" s="259"/>
      <c r="N323" s="259"/>
    </row>
    <row r="324" spans="1:14">
      <c r="A324" s="198" t="s">
        <v>630</v>
      </c>
      <c r="B324" s="199" t="s">
        <v>629</v>
      </c>
      <c r="C324" s="184">
        <v>183188359</v>
      </c>
      <c r="D324" s="184">
        <v>0</v>
      </c>
      <c r="E324" s="184">
        <v>44035207</v>
      </c>
      <c r="F324" s="184">
        <v>227223566</v>
      </c>
      <c r="G324" s="184">
        <v>0</v>
      </c>
      <c r="H324" s="185">
        <v>227223566</v>
      </c>
      <c r="I324" s="273"/>
      <c r="J324" s="273"/>
      <c r="M324" s="259"/>
      <c r="N324" s="259"/>
    </row>
    <row r="325" spans="1:14">
      <c r="A325" s="194" t="s">
        <v>631</v>
      </c>
      <c r="B325" s="195" t="s">
        <v>632</v>
      </c>
      <c r="C325" s="182">
        <v>87272535</v>
      </c>
      <c r="D325" s="182">
        <v>1103304</v>
      </c>
      <c r="E325" s="182">
        <v>14846336</v>
      </c>
      <c r="F325" s="182">
        <v>101015567</v>
      </c>
      <c r="G325" s="182">
        <v>0</v>
      </c>
      <c r="H325" s="183">
        <v>101015567</v>
      </c>
      <c r="I325" s="273"/>
      <c r="J325" s="273"/>
      <c r="M325" s="259"/>
      <c r="N325" s="259"/>
    </row>
    <row r="326" spans="1:14">
      <c r="A326" s="198" t="s">
        <v>633</v>
      </c>
      <c r="B326" s="199" t="s">
        <v>632</v>
      </c>
      <c r="C326" s="184">
        <v>87272535</v>
      </c>
      <c r="D326" s="184">
        <v>1103304</v>
      </c>
      <c r="E326" s="184">
        <v>14846336</v>
      </c>
      <c r="F326" s="184">
        <v>101015567</v>
      </c>
      <c r="G326" s="184">
        <v>0</v>
      </c>
      <c r="H326" s="185">
        <v>101015567</v>
      </c>
      <c r="I326" s="273"/>
      <c r="J326" s="273"/>
      <c r="M326" s="259"/>
      <c r="N326" s="259"/>
    </row>
    <row r="327" spans="1:14">
      <c r="A327" s="251" t="s">
        <v>168</v>
      </c>
      <c r="B327" s="252" t="s">
        <v>169</v>
      </c>
      <c r="C327" s="253">
        <v>219121198.38999999</v>
      </c>
      <c r="D327" s="253">
        <v>0</v>
      </c>
      <c r="E327" s="253">
        <v>0</v>
      </c>
      <c r="F327" s="253">
        <v>219121198.38999999</v>
      </c>
      <c r="G327" s="253">
        <v>0</v>
      </c>
      <c r="H327" s="254">
        <v>219121198.38999999</v>
      </c>
      <c r="I327" s="273"/>
      <c r="J327" s="273"/>
      <c r="M327" s="259"/>
      <c r="N327" s="259"/>
    </row>
    <row r="328" spans="1:14">
      <c r="A328" s="194" t="s">
        <v>634</v>
      </c>
      <c r="B328" s="195" t="s">
        <v>635</v>
      </c>
      <c r="C328" s="182">
        <v>218038244</v>
      </c>
      <c r="D328" s="182">
        <v>0</v>
      </c>
      <c r="E328" s="182">
        <v>0</v>
      </c>
      <c r="F328" s="182">
        <v>218038244</v>
      </c>
      <c r="G328" s="182">
        <v>0</v>
      </c>
      <c r="H328" s="183">
        <v>218038244</v>
      </c>
      <c r="I328" s="273"/>
      <c r="J328" s="273"/>
      <c r="M328" s="259"/>
      <c r="N328" s="259"/>
    </row>
    <row r="329" spans="1:14">
      <c r="A329" s="200" t="s">
        <v>636</v>
      </c>
      <c r="B329" s="201" t="s">
        <v>637</v>
      </c>
      <c r="C329" s="186">
        <v>218038244</v>
      </c>
      <c r="D329" s="186">
        <v>0</v>
      </c>
      <c r="E329" s="186">
        <v>0</v>
      </c>
      <c r="F329" s="186">
        <v>218038244</v>
      </c>
      <c r="G329" s="186">
        <v>0</v>
      </c>
      <c r="H329" s="187">
        <v>218038244</v>
      </c>
      <c r="I329" s="273"/>
      <c r="J329" s="273"/>
      <c r="M329" s="259"/>
      <c r="N329" s="259"/>
    </row>
    <row r="330" spans="1:14">
      <c r="A330" s="196" t="s">
        <v>804</v>
      </c>
      <c r="B330" s="197" t="s">
        <v>805</v>
      </c>
      <c r="C330" s="188">
        <v>1082900</v>
      </c>
      <c r="D330" s="188">
        <v>0</v>
      </c>
      <c r="E330" s="188">
        <v>0</v>
      </c>
      <c r="F330" s="188">
        <v>1082900</v>
      </c>
      <c r="G330" s="188">
        <v>0</v>
      </c>
      <c r="H330" s="189">
        <v>1082900</v>
      </c>
      <c r="I330" s="273"/>
      <c r="J330" s="273"/>
      <c r="M330" s="259"/>
      <c r="N330" s="259"/>
    </row>
    <row r="331" spans="1:14">
      <c r="A331" s="198" t="s">
        <v>806</v>
      </c>
      <c r="B331" s="199" t="s">
        <v>805</v>
      </c>
      <c r="C331" s="184">
        <v>1082900</v>
      </c>
      <c r="D331" s="184">
        <v>0</v>
      </c>
      <c r="E331" s="184">
        <v>0</v>
      </c>
      <c r="F331" s="184">
        <v>1082900</v>
      </c>
      <c r="G331" s="184">
        <v>0</v>
      </c>
      <c r="H331" s="185">
        <v>1082900</v>
      </c>
      <c r="I331" s="273"/>
      <c r="J331" s="273"/>
      <c r="M331" s="259"/>
      <c r="N331" s="259"/>
    </row>
    <row r="332" spans="1:14">
      <c r="A332" s="196" t="s">
        <v>638</v>
      </c>
      <c r="B332" s="197" t="s">
        <v>639</v>
      </c>
      <c r="C332" s="188">
        <v>54.39</v>
      </c>
      <c r="D332" s="188">
        <v>0</v>
      </c>
      <c r="E332" s="188">
        <v>0</v>
      </c>
      <c r="F332" s="188">
        <v>54.39</v>
      </c>
      <c r="G332" s="188">
        <v>0</v>
      </c>
      <c r="H332" s="189">
        <v>54.39</v>
      </c>
      <c r="I332" s="273"/>
      <c r="J332" s="273"/>
      <c r="M332" s="259"/>
      <c r="N332" s="259"/>
    </row>
    <row r="333" spans="1:14">
      <c r="A333" s="200" t="s">
        <v>640</v>
      </c>
      <c r="B333" s="201" t="s">
        <v>641</v>
      </c>
      <c r="C333" s="186">
        <v>54.39</v>
      </c>
      <c r="D333" s="186">
        <v>0</v>
      </c>
      <c r="E333" s="186">
        <v>0</v>
      </c>
      <c r="F333" s="186">
        <v>54.39</v>
      </c>
      <c r="G333" s="186">
        <v>0</v>
      </c>
      <c r="H333" s="187">
        <v>54.39</v>
      </c>
      <c r="I333" s="273"/>
      <c r="J333" s="273"/>
      <c r="M333" s="259"/>
      <c r="N333" s="259"/>
    </row>
    <row r="334" spans="1:14">
      <c r="A334" s="255" t="s">
        <v>170</v>
      </c>
      <c r="B334" s="256" t="s">
        <v>642</v>
      </c>
      <c r="C334" s="257">
        <v>6072174.6699999999</v>
      </c>
      <c r="D334" s="257">
        <v>0</v>
      </c>
      <c r="E334" s="257">
        <v>195609</v>
      </c>
      <c r="F334" s="257">
        <v>6267783.6699999999</v>
      </c>
      <c r="G334" s="257">
        <v>0</v>
      </c>
      <c r="H334" s="258">
        <v>6267783.6699999999</v>
      </c>
      <c r="I334" s="273"/>
      <c r="J334" s="273"/>
      <c r="M334" s="259"/>
      <c r="N334" s="259"/>
    </row>
    <row r="335" spans="1:14">
      <c r="A335" s="196" t="s">
        <v>643</v>
      </c>
      <c r="B335" s="197" t="s">
        <v>590</v>
      </c>
      <c r="C335" s="188">
        <v>6072174.6699999999</v>
      </c>
      <c r="D335" s="188">
        <v>0</v>
      </c>
      <c r="E335" s="188">
        <v>195609</v>
      </c>
      <c r="F335" s="188">
        <v>6267783.6699999999</v>
      </c>
      <c r="G335" s="188">
        <v>0</v>
      </c>
      <c r="H335" s="189">
        <v>6267783.6699999999</v>
      </c>
      <c r="I335" s="273"/>
      <c r="J335" s="273"/>
      <c r="M335" s="259"/>
      <c r="N335" s="259"/>
    </row>
    <row r="336" spans="1:14">
      <c r="A336" s="200" t="s">
        <v>644</v>
      </c>
      <c r="B336" s="201" t="s">
        <v>645</v>
      </c>
      <c r="C336" s="186">
        <v>6072174.6699999999</v>
      </c>
      <c r="D336" s="186">
        <v>0</v>
      </c>
      <c r="E336" s="186">
        <v>195609</v>
      </c>
      <c r="F336" s="186">
        <v>6267783.6699999999</v>
      </c>
      <c r="G336" s="186">
        <v>0</v>
      </c>
      <c r="H336" s="187">
        <v>6267783.6699999999</v>
      </c>
      <c r="I336" s="273"/>
      <c r="J336" s="273"/>
      <c r="M336" s="259"/>
      <c r="N336" s="259"/>
    </row>
    <row r="337" spans="1:14">
      <c r="A337" s="247" t="s">
        <v>172</v>
      </c>
      <c r="B337" s="248" t="s">
        <v>173</v>
      </c>
      <c r="C337" s="249">
        <v>16235066788.540001</v>
      </c>
      <c r="D337" s="249">
        <v>3701418926.7800002</v>
      </c>
      <c r="E337" s="249">
        <v>45116177.310000002</v>
      </c>
      <c r="F337" s="249">
        <v>19891369538.009998</v>
      </c>
      <c r="G337" s="249">
        <v>0</v>
      </c>
      <c r="H337" s="250">
        <v>19891369538.009998</v>
      </c>
      <c r="I337" s="273"/>
      <c r="J337" s="273"/>
      <c r="M337" s="259"/>
      <c r="N337" s="259"/>
    </row>
    <row r="338" spans="1:14">
      <c r="A338" s="179" t="s">
        <v>174</v>
      </c>
      <c r="B338" s="177" t="s">
        <v>175</v>
      </c>
      <c r="C338" s="190">
        <v>9963121490.75</v>
      </c>
      <c r="D338" s="190">
        <v>1625580491.8</v>
      </c>
      <c r="E338" s="190">
        <v>44936820.310000002</v>
      </c>
      <c r="F338" s="190">
        <v>11543765162.24</v>
      </c>
      <c r="G338" s="190">
        <v>0</v>
      </c>
      <c r="H338" s="191">
        <v>11543765162.24</v>
      </c>
      <c r="I338" s="275"/>
      <c r="J338" s="273"/>
      <c r="M338" s="259"/>
      <c r="N338" s="259"/>
    </row>
    <row r="339" spans="1:14">
      <c r="A339" s="255" t="s">
        <v>176</v>
      </c>
      <c r="B339" s="256" t="s">
        <v>177</v>
      </c>
      <c r="C339" s="257">
        <v>3419139321.6100001</v>
      </c>
      <c r="D339" s="257">
        <v>547778764.86000001</v>
      </c>
      <c r="E339" s="257">
        <v>0</v>
      </c>
      <c r="F339" s="257">
        <v>3966918086.4699998</v>
      </c>
      <c r="G339" s="257">
        <v>0</v>
      </c>
      <c r="H339" s="258">
        <v>3966918086.4699998</v>
      </c>
      <c r="I339" s="275"/>
      <c r="J339" s="275"/>
      <c r="M339" s="259"/>
      <c r="N339" s="259"/>
    </row>
    <row r="340" spans="1:14">
      <c r="A340" s="196" t="s">
        <v>646</v>
      </c>
      <c r="B340" s="197" t="s">
        <v>647</v>
      </c>
      <c r="C340" s="188">
        <v>2466646334</v>
      </c>
      <c r="D340" s="188">
        <v>393285718</v>
      </c>
      <c r="E340" s="188">
        <v>0</v>
      </c>
      <c r="F340" s="188">
        <v>2859932052</v>
      </c>
      <c r="G340" s="188">
        <v>0</v>
      </c>
      <c r="H340" s="189">
        <v>2859932052</v>
      </c>
      <c r="I340" s="273"/>
      <c r="J340" s="273"/>
      <c r="M340" s="259"/>
      <c r="N340" s="259"/>
    </row>
    <row r="341" spans="1:14">
      <c r="A341" s="200" t="s">
        <v>648</v>
      </c>
      <c r="B341" s="201" t="s">
        <v>647</v>
      </c>
      <c r="C341" s="186">
        <v>2466646334</v>
      </c>
      <c r="D341" s="186">
        <v>393285718</v>
      </c>
      <c r="E341" s="186">
        <v>0</v>
      </c>
      <c r="F341" s="186">
        <v>2859932052</v>
      </c>
      <c r="G341" s="186">
        <v>0</v>
      </c>
      <c r="H341" s="187">
        <v>2859932052</v>
      </c>
      <c r="I341" s="273"/>
      <c r="J341" s="273"/>
      <c r="M341" s="259"/>
      <c r="N341" s="259"/>
    </row>
    <row r="342" spans="1:14">
      <c r="A342" s="196" t="s">
        <v>649</v>
      </c>
      <c r="B342" s="197" t="s">
        <v>650</v>
      </c>
      <c r="C342" s="188">
        <v>11208653</v>
      </c>
      <c r="D342" s="188">
        <v>1841948</v>
      </c>
      <c r="E342" s="188">
        <v>0</v>
      </c>
      <c r="F342" s="188">
        <v>13050601</v>
      </c>
      <c r="G342" s="188">
        <v>0</v>
      </c>
      <c r="H342" s="189">
        <v>13050601</v>
      </c>
      <c r="I342" s="273"/>
      <c r="J342" s="273"/>
      <c r="M342" s="259"/>
      <c r="N342" s="259"/>
    </row>
    <row r="343" spans="1:14">
      <c r="A343" s="200" t="s">
        <v>651</v>
      </c>
      <c r="B343" s="201" t="s">
        <v>650</v>
      </c>
      <c r="C343" s="186">
        <v>11208653</v>
      </c>
      <c r="D343" s="186">
        <v>1841948</v>
      </c>
      <c r="E343" s="186">
        <v>0</v>
      </c>
      <c r="F343" s="186">
        <v>13050601</v>
      </c>
      <c r="G343" s="186">
        <v>0</v>
      </c>
      <c r="H343" s="187">
        <v>13050601</v>
      </c>
      <c r="I343" s="273"/>
      <c r="J343" s="273"/>
      <c r="M343" s="259"/>
      <c r="N343" s="259"/>
    </row>
    <row r="344" spans="1:14">
      <c r="A344" s="196" t="s">
        <v>652</v>
      </c>
      <c r="B344" s="197" t="s">
        <v>653</v>
      </c>
      <c r="C344" s="188">
        <v>239319119</v>
      </c>
      <c r="D344" s="188">
        <v>41143688</v>
      </c>
      <c r="E344" s="188">
        <v>0</v>
      </c>
      <c r="F344" s="188">
        <v>280462807</v>
      </c>
      <c r="G344" s="188">
        <v>0</v>
      </c>
      <c r="H344" s="189">
        <v>280462807</v>
      </c>
      <c r="I344" s="273"/>
      <c r="J344" s="273"/>
      <c r="M344" s="259"/>
      <c r="N344" s="259"/>
    </row>
    <row r="345" spans="1:14">
      <c r="A345" s="200" t="s">
        <v>654</v>
      </c>
      <c r="B345" s="201" t="s">
        <v>653</v>
      </c>
      <c r="C345" s="186">
        <v>239319119</v>
      </c>
      <c r="D345" s="186">
        <v>41143688</v>
      </c>
      <c r="E345" s="186">
        <v>0</v>
      </c>
      <c r="F345" s="186">
        <v>280462807</v>
      </c>
      <c r="G345" s="186">
        <v>0</v>
      </c>
      <c r="H345" s="187">
        <v>280462807</v>
      </c>
      <c r="I345" s="273"/>
      <c r="J345" s="273"/>
      <c r="M345" s="259"/>
      <c r="N345" s="259"/>
    </row>
    <row r="346" spans="1:14">
      <c r="A346" s="196" t="s">
        <v>655</v>
      </c>
      <c r="B346" s="197" t="s">
        <v>656</v>
      </c>
      <c r="C346" s="188">
        <v>588704270</v>
      </c>
      <c r="D346" s="188">
        <v>92785610</v>
      </c>
      <c r="E346" s="188">
        <v>0</v>
      </c>
      <c r="F346" s="188">
        <v>681489880</v>
      </c>
      <c r="G346" s="188">
        <v>0</v>
      </c>
      <c r="H346" s="189">
        <v>681489880</v>
      </c>
      <c r="I346" s="273"/>
      <c r="J346" s="273"/>
      <c r="M346" s="259"/>
      <c r="N346" s="259"/>
    </row>
    <row r="347" spans="1:14">
      <c r="A347" s="200" t="s">
        <v>657</v>
      </c>
      <c r="B347" s="201" t="s">
        <v>656</v>
      </c>
      <c r="C347" s="186">
        <v>588704270</v>
      </c>
      <c r="D347" s="186">
        <v>92785610</v>
      </c>
      <c r="E347" s="186">
        <v>0</v>
      </c>
      <c r="F347" s="186">
        <v>681489880</v>
      </c>
      <c r="G347" s="186">
        <v>0</v>
      </c>
      <c r="H347" s="187">
        <v>681489880</v>
      </c>
      <c r="I347" s="273"/>
      <c r="J347" s="273"/>
      <c r="M347" s="259"/>
      <c r="N347" s="259"/>
    </row>
    <row r="348" spans="1:14">
      <c r="A348" s="196" t="s">
        <v>658</v>
      </c>
      <c r="B348" s="197" t="s">
        <v>539</v>
      </c>
      <c r="C348" s="188">
        <v>103809208.61</v>
      </c>
      <c r="D348" s="188">
        <v>17075818.859999999</v>
      </c>
      <c r="E348" s="188">
        <v>0</v>
      </c>
      <c r="F348" s="188">
        <v>120885027.47</v>
      </c>
      <c r="G348" s="188">
        <v>0</v>
      </c>
      <c r="H348" s="189">
        <v>120885027.47</v>
      </c>
      <c r="I348" s="273"/>
      <c r="J348" s="273"/>
      <c r="M348" s="259"/>
      <c r="N348" s="259"/>
    </row>
    <row r="349" spans="1:14">
      <c r="A349" s="200" t="s">
        <v>659</v>
      </c>
      <c r="B349" s="201" t="s">
        <v>660</v>
      </c>
      <c r="C349" s="186">
        <v>103809208.61</v>
      </c>
      <c r="D349" s="186">
        <v>17075818.859999999</v>
      </c>
      <c r="E349" s="186">
        <v>0</v>
      </c>
      <c r="F349" s="186">
        <v>120885027.47</v>
      </c>
      <c r="G349" s="186">
        <v>0</v>
      </c>
      <c r="H349" s="187">
        <v>120885027.47</v>
      </c>
      <c r="I349" s="273"/>
      <c r="J349" s="273"/>
      <c r="M349" s="259"/>
      <c r="N349" s="259"/>
    </row>
    <row r="350" spans="1:14">
      <c r="A350" s="196" t="s">
        <v>661</v>
      </c>
      <c r="B350" s="197" t="s">
        <v>662</v>
      </c>
      <c r="C350" s="188">
        <v>5831261</v>
      </c>
      <c r="D350" s="188">
        <v>1015491</v>
      </c>
      <c r="E350" s="188">
        <v>0</v>
      </c>
      <c r="F350" s="188">
        <v>6846752</v>
      </c>
      <c r="G350" s="188">
        <v>0</v>
      </c>
      <c r="H350" s="189">
        <v>6846752</v>
      </c>
      <c r="I350" s="273"/>
      <c r="J350" s="273"/>
      <c r="M350" s="259"/>
      <c r="N350" s="259"/>
    </row>
    <row r="351" spans="1:14">
      <c r="A351" s="200" t="s">
        <v>663</v>
      </c>
      <c r="B351" s="201" t="s">
        <v>662</v>
      </c>
      <c r="C351" s="186">
        <v>5831261</v>
      </c>
      <c r="D351" s="186">
        <v>1015491</v>
      </c>
      <c r="E351" s="186">
        <v>0</v>
      </c>
      <c r="F351" s="186">
        <v>6846752</v>
      </c>
      <c r="G351" s="186">
        <v>0</v>
      </c>
      <c r="H351" s="187">
        <v>6846752</v>
      </c>
      <c r="I351" s="273"/>
      <c r="J351" s="273"/>
      <c r="M351" s="259"/>
      <c r="N351" s="259"/>
    </row>
    <row r="352" spans="1:14">
      <c r="A352" s="196" t="s">
        <v>664</v>
      </c>
      <c r="B352" s="197" t="s">
        <v>665</v>
      </c>
      <c r="C352" s="188">
        <v>3620476</v>
      </c>
      <c r="D352" s="188">
        <v>630491</v>
      </c>
      <c r="E352" s="188">
        <v>0</v>
      </c>
      <c r="F352" s="188">
        <v>4250967</v>
      </c>
      <c r="G352" s="188">
        <v>0</v>
      </c>
      <c r="H352" s="189">
        <v>4250967</v>
      </c>
      <c r="I352" s="273"/>
      <c r="J352" s="273"/>
      <c r="M352" s="259"/>
      <c r="N352" s="259"/>
    </row>
    <row r="353" spans="1:14">
      <c r="A353" s="200" t="s">
        <v>666</v>
      </c>
      <c r="B353" s="201" t="s">
        <v>665</v>
      </c>
      <c r="C353" s="186">
        <v>3620476</v>
      </c>
      <c r="D353" s="186">
        <v>630491</v>
      </c>
      <c r="E353" s="186">
        <v>0</v>
      </c>
      <c r="F353" s="186">
        <v>4250967</v>
      </c>
      <c r="G353" s="186">
        <v>0</v>
      </c>
      <c r="H353" s="187">
        <v>4250967</v>
      </c>
      <c r="I353" s="273"/>
      <c r="J353" s="273"/>
      <c r="M353" s="259"/>
      <c r="N353" s="259"/>
    </row>
    <row r="354" spans="1:14">
      <c r="A354" s="255" t="s">
        <v>178</v>
      </c>
      <c r="B354" s="256" t="s">
        <v>179</v>
      </c>
      <c r="C354" s="257">
        <v>861390100</v>
      </c>
      <c r="D354" s="257">
        <v>153056300</v>
      </c>
      <c r="E354" s="257">
        <v>0</v>
      </c>
      <c r="F354" s="257">
        <v>1014446400</v>
      </c>
      <c r="G354" s="257">
        <v>0</v>
      </c>
      <c r="H354" s="258">
        <v>1014446400</v>
      </c>
      <c r="I354" s="273"/>
      <c r="J354" s="273"/>
      <c r="M354" s="259"/>
      <c r="N354" s="259"/>
    </row>
    <row r="355" spans="1:14">
      <c r="A355" s="196" t="s">
        <v>667</v>
      </c>
      <c r="B355" s="197" t="s">
        <v>559</v>
      </c>
      <c r="C355" s="188">
        <v>142054000</v>
      </c>
      <c r="D355" s="188">
        <v>32347800</v>
      </c>
      <c r="E355" s="188">
        <v>0</v>
      </c>
      <c r="F355" s="188">
        <v>174401800</v>
      </c>
      <c r="G355" s="188">
        <v>0</v>
      </c>
      <c r="H355" s="189">
        <v>174401800</v>
      </c>
      <c r="I355" s="273"/>
      <c r="J355" s="273"/>
      <c r="M355" s="259"/>
      <c r="N355" s="259"/>
    </row>
    <row r="356" spans="1:14">
      <c r="A356" s="200" t="s">
        <v>668</v>
      </c>
      <c r="B356" s="201" t="s">
        <v>559</v>
      </c>
      <c r="C356" s="186">
        <v>142054000</v>
      </c>
      <c r="D356" s="186">
        <v>32347800</v>
      </c>
      <c r="E356" s="186">
        <v>0</v>
      </c>
      <c r="F356" s="186">
        <v>174401800</v>
      </c>
      <c r="G356" s="186">
        <v>0</v>
      </c>
      <c r="H356" s="187">
        <v>174401800</v>
      </c>
      <c r="I356" s="273"/>
      <c r="J356" s="273"/>
      <c r="M356" s="259"/>
      <c r="N356" s="259"/>
    </row>
    <row r="357" spans="1:14">
      <c r="A357" s="196" t="s">
        <v>669</v>
      </c>
      <c r="B357" s="197" t="s">
        <v>670</v>
      </c>
      <c r="C357" s="188">
        <v>290773200</v>
      </c>
      <c r="D357" s="188">
        <v>48940400</v>
      </c>
      <c r="E357" s="188">
        <v>0</v>
      </c>
      <c r="F357" s="188">
        <v>339713600</v>
      </c>
      <c r="G357" s="188">
        <v>0</v>
      </c>
      <c r="H357" s="189">
        <v>339713600</v>
      </c>
      <c r="I357" s="273"/>
      <c r="J357" s="273"/>
      <c r="M357" s="259"/>
      <c r="N357" s="259"/>
    </row>
    <row r="358" spans="1:14">
      <c r="A358" s="200" t="s">
        <v>671</v>
      </c>
      <c r="B358" s="201" t="s">
        <v>670</v>
      </c>
      <c r="C358" s="186">
        <v>290773200</v>
      </c>
      <c r="D358" s="186">
        <v>48940400</v>
      </c>
      <c r="E358" s="186">
        <v>0</v>
      </c>
      <c r="F358" s="186">
        <v>339713600</v>
      </c>
      <c r="G358" s="186">
        <v>0</v>
      </c>
      <c r="H358" s="187">
        <v>339713600</v>
      </c>
      <c r="I358" s="273"/>
      <c r="J358" s="273"/>
      <c r="M358" s="259"/>
      <c r="N358" s="259"/>
    </row>
    <row r="359" spans="1:14">
      <c r="A359" s="196" t="s">
        <v>672</v>
      </c>
      <c r="B359" s="197" t="s">
        <v>673</v>
      </c>
      <c r="C359" s="188">
        <v>18695900</v>
      </c>
      <c r="D359" s="188">
        <v>3002700</v>
      </c>
      <c r="E359" s="188">
        <v>0</v>
      </c>
      <c r="F359" s="188">
        <v>21698600</v>
      </c>
      <c r="G359" s="188">
        <v>0</v>
      </c>
      <c r="H359" s="189">
        <v>21698600</v>
      </c>
      <c r="I359" s="273"/>
      <c r="J359" s="273"/>
      <c r="M359" s="259"/>
      <c r="N359" s="259"/>
    </row>
    <row r="360" spans="1:14">
      <c r="A360" s="200" t="s">
        <v>674</v>
      </c>
      <c r="B360" s="201" t="s">
        <v>673</v>
      </c>
      <c r="C360" s="186">
        <v>18695900</v>
      </c>
      <c r="D360" s="186">
        <v>3002700</v>
      </c>
      <c r="E360" s="186">
        <v>0</v>
      </c>
      <c r="F360" s="186">
        <v>21698600</v>
      </c>
      <c r="G360" s="186">
        <v>0</v>
      </c>
      <c r="H360" s="187">
        <v>21698600</v>
      </c>
      <c r="I360" s="273"/>
      <c r="J360" s="273"/>
      <c r="M360" s="259"/>
      <c r="N360" s="259"/>
    </row>
    <row r="361" spans="1:14" ht="25.5">
      <c r="A361" s="196" t="s">
        <v>675</v>
      </c>
      <c r="B361" s="197" t="s">
        <v>676</v>
      </c>
      <c r="C361" s="188">
        <v>409867000</v>
      </c>
      <c r="D361" s="188">
        <v>68765400</v>
      </c>
      <c r="E361" s="188">
        <v>0</v>
      </c>
      <c r="F361" s="188">
        <v>478632400</v>
      </c>
      <c r="G361" s="188">
        <v>0</v>
      </c>
      <c r="H361" s="189">
        <v>478632400</v>
      </c>
      <c r="I361" s="273"/>
      <c r="J361" s="273"/>
      <c r="M361" s="259"/>
      <c r="N361" s="259"/>
    </row>
    <row r="362" spans="1:14" ht="25.5">
      <c r="A362" s="200" t="s">
        <v>677</v>
      </c>
      <c r="B362" s="201" t="s">
        <v>676</v>
      </c>
      <c r="C362" s="186">
        <v>409867000</v>
      </c>
      <c r="D362" s="186">
        <v>68765400</v>
      </c>
      <c r="E362" s="186">
        <v>0</v>
      </c>
      <c r="F362" s="186">
        <v>478632400</v>
      </c>
      <c r="G362" s="186">
        <v>0</v>
      </c>
      <c r="H362" s="187">
        <v>478632400</v>
      </c>
      <c r="I362" s="273"/>
      <c r="J362" s="273"/>
      <c r="M362" s="259"/>
      <c r="N362" s="259"/>
    </row>
    <row r="363" spans="1:14">
      <c r="A363" s="255" t="s">
        <v>180</v>
      </c>
      <c r="B363" s="256" t="s">
        <v>181</v>
      </c>
      <c r="C363" s="257">
        <v>177625500</v>
      </c>
      <c r="D363" s="257">
        <v>40445000</v>
      </c>
      <c r="E363" s="257">
        <v>0</v>
      </c>
      <c r="F363" s="257">
        <v>218070500</v>
      </c>
      <c r="G363" s="257">
        <v>0</v>
      </c>
      <c r="H363" s="258">
        <v>218070500</v>
      </c>
      <c r="I363" s="273"/>
      <c r="J363" s="273"/>
      <c r="M363" s="259"/>
      <c r="N363" s="259"/>
    </row>
    <row r="364" spans="1:14">
      <c r="A364" s="196" t="s">
        <v>678</v>
      </c>
      <c r="B364" s="197" t="s">
        <v>496</v>
      </c>
      <c r="C364" s="188">
        <v>106539800</v>
      </c>
      <c r="D364" s="188">
        <v>24260600</v>
      </c>
      <c r="E364" s="188">
        <v>0</v>
      </c>
      <c r="F364" s="188">
        <v>130800400</v>
      </c>
      <c r="G364" s="188">
        <v>0</v>
      </c>
      <c r="H364" s="189">
        <v>130800400</v>
      </c>
      <c r="I364" s="273"/>
      <c r="J364" s="273"/>
      <c r="M364" s="259"/>
      <c r="N364" s="259"/>
    </row>
    <row r="365" spans="1:14">
      <c r="A365" s="200" t="s">
        <v>679</v>
      </c>
      <c r="B365" s="201" t="s">
        <v>496</v>
      </c>
      <c r="C365" s="186">
        <v>106539800</v>
      </c>
      <c r="D365" s="186">
        <v>24260600</v>
      </c>
      <c r="E365" s="186">
        <v>0</v>
      </c>
      <c r="F365" s="186">
        <v>130800400</v>
      </c>
      <c r="G365" s="186">
        <v>0</v>
      </c>
      <c r="H365" s="187">
        <v>130800400</v>
      </c>
      <c r="I365" s="273"/>
      <c r="J365" s="273"/>
      <c r="M365" s="259"/>
      <c r="N365" s="259"/>
    </row>
    <row r="366" spans="1:14">
      <c r="A366" s="196" t="s">
        <v>680</v>
      </c>
      <c r="B366" s="197" t="s">
        <v>498</v>
      </c>
      <c r="C366" s="188">
        <v>17776600</v>
      </c>
      <c r="D366" s="188">
        <v>4047000</v>
      </c>
      <c r="E366" s="188">
        <v>0</v>
      </c>
      <c r="F366" s="188">
        <v>21823600</v>
      </c>
      <c r="G366" s="188">
        <v>0</v>
      </c>
      <c r="H366" s="189">
        <v>21823600</v>
      </c>
      <c r="I366" s="273"/>
      <c r="J366" s="273"/>
      <c r="M366" s="259"/>
      <c r="N366" s="259"/>
    </row>
    <row r="367" spans="1:14">
      <c r="A367" s="200" t="s">
        <v>681</v>
      </c>
      <c r="B367" s="201" t="s">
        <v>498</v>
      </c>
      <c r="C367" s="186">
        <v>17776600</v>
      </c>
      <c r="D367" s="186">
        <v>4047000</v>
      </c>
      <c r="E367" s="186">
        <v>0</v>
      </c>
      <c r="F367" s="186">
        <v>21823600</v>
      </c>
      <c r="G367" s="186">
        <v>0</v>
      </c>
      <c r="H367" s="187">
        <v>21823600</v>
      </c>
      <c r="I367" s="273"/>
      <c r="J367" s="273"/>
      <c r="M367" s="259"/>
      <c r="N367" s="259"/>
    </row>
    <row r="368" spans="1:14">
      <c r="A368" s="196" t="s">
        <v>682</v>
      </c>
      <c r="B368" s="197" t="s">
        <v>486</v>
      </c>
      <c r="C368" s="188">
        <v>17776600</v>
      </c>
      <c r="D368" s="188">
        <v>4047000</v>
      </c>
      <c r="E368" s="188">
        <v>0</v>
      </c>
      <c r="F368" s="188">
        <v>21823600</v>
      </c>
      <c r="G368" s="188">
        <v>0</v>
      </c>
      <c r="H368" s="189">
        <v>21823600</v>
      </c>
      <c r="I368" s="273"/>
      <c r="J368" s="273"/>
      <c r="M368" s="259"/>
      <c r="N368" s="259"/>
    </row>
    <row r="369" spans="1:14">
      <c r="A369" s="200" t="s">
        <v>683</v>
      </c>
      <c r="B369" s="201" t="s">
        <v>486</v>
      </c>
      <c r="C369" s="186">
        <v>17776600</v>
      </c>
      <c r="D369" s="186">
        <v>4047000</v>
      </c>
      <c r="E369" s="186">
        <v>0</v>
      </c>
      <c r="F369" s="186">
        <v>21823600</v>
      </c>
      <c r="G369" s="186">
        <v>0</v>
      </c>
      <c r="H369" s="187">
        <v>21823600</v>
      </c>
      <c r="I369" s="273"/>
      <c r="J369" s="273"/>
      <c r="M369" s="259"/>
      <c r="N369" s="259"/>
    </row>
    <row r="370" spans="1:14">
      <c r="A370" s="196" t="s">
        <v>684</v>
      </c>
      <c r="B370" s="197" t="s">
        <v>484</v>
      </c>
      <c r="C370" s="188">
        <v>35532500</v>
      </c>
      <c r="D370" s="188">
        <v>8090400</v>
      </c>
      <c r="E370" s="188">
        <v>0</v>
      </c>
      <c r="F370" s="188">
        <v>43622900</v>
      </c>
      <c r="G370" s="188">
        <v>0</v>
      </c>
      <c r="H370" s="189">
        <v>43622900</v>
      </c>
      <c r="I370" s="273"/>
      <c r="J370" s="273"/>
      <c r="M370" s="259"/>
      <c r="N370" s="259"/>
    </row>
    <row r="371" spans="1:14">
      <c r="A371" s="200" t="s">
        <v>685</v>
      </c>
      <c r="B371" s="201" t="s">
        <v>484</v>
      </c>
      <c r="C371" s="186">
        <v>35532500</v>
      </c>
      <c r="D371" s="186">
        <v>8090400</v>
      </c>
      <c r="E371" s="186">
        <v>0</v>
      </c>
      <c r="F371" s="186">
        <v>43622900</v>
      </c>
      <c r="G371" s="186">
        <v>0</v>
      </c>
      <c r="H371" s="187">
        <v>43622900</v>
      </c>
      <c r="I371" s="273"/>
      <c r="J371" s="273"/>
      <c r="M371" s="259"/>
      <c r="N371" s="259"/>
    </row>
    <row r="372" spans="1:14">
      <c r="A372" s="255" t="s">
        <v>182</v>
      </c>
      <c r="B372" s="256" t="s">
        <v>183</v>
      </c>
      <c r="C372" s="257">
        <v>1283805901.8499999</v>
      </c>
      <c r="D372" s="257">
        <v>117387048.51000001</v>
      </c>
      <c r="E372" s="257">
        <v>27745141.800000001</v>
      </c>
      <c r="F372" s="257">
        <v>1373447808.5599999</v>
      </c>
      <c r="G372" s="257">
        <v>0</v>
      </c>
      <c r="H372" s="258">
        <v>1373447808.5599999</v>
      </c>
      <c r="I372" s="273"/>
      <c r="J372" s="273"/>
      <c r="M372" s="259"/>
      <c r="N372" s="259"/>
    </row>
    <row r="373" spans="1:14">
      <c r="A373" s="196" t="s">
        <v>686</v>
      </c>
      <c r="B373" s="197" t="s">
        <v>525</v>
      </c>
      <c r="C373" s="188">
        <v>272924342.91000003</v>
      </c>
      <c r="D373" s="188">
        <v>0</v>
      </c>
      <c r="E373" s="188">
        <v>16121492.68</v>
      </c>
      <c r="F373" s="188">
        <v>256802850.22999999</v>
      </c>
      <c r="G373" s="188">
        <v>0</v>
      </c>
      <c r="H373" s="189">
        <v>256802850.22999999</v>
      </c>
      <c r="I373" s="273"/>
      <c r="J373" s="273"/>
      <c r="M373" s="259"/>
      <c r="N373" s="259"/>
    </row>
    <row r="374" spans="1:14">
      <c r="A374" s="200" t="s">
        <v>687</v>
      </c>
      <c r="B374" s="201" t="s">
        <v>525</v>
      </c>
      <c r="C374" s="186">
        <v>272924342.91000003</v>
      </c>
      <c r="D374" s="186">
        <v>0</v>
      </c>
      <c r="E374" s="186">
        <v>16121492.68</v>
      </c>
      <c r="F374" s="186">
        <v>256802850.22999999</v>
      </c>
      <c r="G374" s="186">
        <v>0</v>
      </c>
      <c r="H374" s="187">
        <v>256802850.22999999</v>
      </c>
      <c r="I374" s="273"/>
      <c r="J374" s="273"/>
      <c r="M374" s="259"/>
      <c r="N374" s="259"/>
    </row>
    <row r="375" spans="1:14">
      <c r="A375" s="196" t="s">
        <v>688</v>
      </c>
      <c r="B375" s="197" t="s">
        <v>522</v>
      </c>
      <c r="C375" s="188">
        <v>315156833.79000002</v>
      </c>
      <c r="D375" s="188">
        <v>51345186.939999998</v>
      </c>
      <c r="E375" s="188">
        <v>0</v>
      </c>
      <c r="F375" s="188">
        <v>366502020.73000002</v>
      </c>
      <c r="G375" s="188">
        <v>0</v>
      </c>
      <c r="H375" s="189">
        <v>366502020.73000002</v>
      </c>
      <c r="I375" s="273"/>
      <c r="J375" s="273"/>
      <c r="M375" s="259"/>
      <c r="N375" s="259"/>
    </row>
    <row r="376" spans="1:14">
      <c r="A376" s="200" t="s">
        <v>689</v>
      </c>
      <c r="B376" s="201" t="s">
        <v>522</v>
      </c>
      <c r="C376" s="186">
        <v>315156833.79000002</v>
      </c>
      <c r="D376" s="186">
        <v>51345186.939999998</v>
      </c>
      <c r="E376" s="186">
        <v>0</v>
      </c>
      <c r="F376" s="186">
        <v>366502020.73000002</v>
      </c>
      <c r="G376" s="186">
        <v>0</v>
      </c>
      <c r="H376" s="187">
        <v>366502020.73000002</v>
      </c>
      <c r="I376" s="273"/>
      <c r="J376" s="273"/>
      <c r="M376" s="259"/>
      <c r="N376" s="259"/>
    </row>
    <row r="377" spans="1:14">
      <c r="A377" s="196" t="s">
        <v>690</v>
      </c>
      <c r="B377" s="197" t="s">
        <v>528</v>
      </c>
      <c r="C377" s="188">
        <v>205796770.63</v>
      </c>
      <c r="D377" s="188">
        <v>0</v>
      </c>
      <c r="E377" s="188">
        <v>11623649.119999999</v>
      </c>
      <c r="F377" s="188">
        <v>194173121.50999999</v>
      </c>
      <c r="G377" s="188">
        <v>0</v>
      </c>
      <c r="H377" s="189">
        <v>194173121.50999999</v>
      </c>
      <c r="I377" s="273"/>
      <c r="J377" s="273"/>
      <c r="M377" s="259"/>
      <c r="N377" s="259"/>
    </row>
    <row r="378" spans="1:14">
      <c r="A378" s="200" t="s">
        <v>691</v>
      </c>
      <c r="B378" s="201" t="s">
        <v>528</v>
      </c>
      <c r="C378" s="186">
        <v>205796770.63</v>
      </c>
      <c r="D378" s="186">
        <v>0</v>
      </c>
      <c r="E378" s="186">
        <v>11623649.119999999</v>
      </c>
      <c r="F378" s="186">
        <v>194173121.50999999</v>
      </c>
      <c r="G378" s="186">
        <v>0</v>
      </c>
      <c r="H378" s="187">
        <v>194173121.50999999</v>
      </c>
      <c r="I378" s="273"/>
      <c r="J378" s="273"/>
      <c r="M378" s="259"/>
      <c r="N378" s="259"/>
    </row>
    <row r="379" spans="1:14">
      <c r="A379" s="196" t="s">
        <v>692</v>
      </c>
      <c r="B379" s="197" t="s">
        <v>534</v>
      </c>
      <c r="C379" s="188">
        <v>312529079.75</v>
      </c>
      <c r="D379" s="188">
        <v>41556412.420000002</v>
      </c>
      <c r="E379" s="188">
        <v>0</v>
      </c>
      <c r="F379" s="188">
        <v>354085492.17000002</v>
      </c>
      <c r="G379" s="188">
        <v>0</v>
      </c>
      <c r="H379" s="189">
        <v>354085492.17000002</v>
      </c>
      <c r="I379" s="273"/>
      <c r="J379" s="273"/>
      <c r="M379" s="259"/>
      <c r="N379" s="259"/>
    </row>
    <row r="380" spans="1:14">
      <c r="A380" s="200" t="s">
        <v>693</v>
      </c>
      <c r="B380" s="201" t="s">
        <v>534</v>
      </c>
      <c r="C380" s="186">
        <v>312529079.75</v>
      </c>
      <c r="D380" s="186">
        <v>41556412.420000002</v>
      </c>
      <c r="E380" s="186">
        <v>0</v>
      </c>
      <c r="F380" s="186">
        <v>354085492.17000002</v>
      </c>
      <c r="G380" s="186">
        <v>0</v>
      </c>
      <c r="H380" s="187">
        <v>354085492.17000002</v>
      </c>
      <c r="I380" s="273"/>
      <c r="J380" s="273"/>
      <c r="M380" s="259"/>
      <c r="N380" s="259"/>
    </row>
    <row r="381" spans="1:14">
      <c r="A381" s="196" t="s">
        <v>694</v>
      </c>
      <c r="B381" s="197" t="s">
        <v>531</v>
      </c>
      <c r="C381" s="188">
        <v>158714021.00999999</v>
      </c>
      <c r="D381" s="188">
        <v>24008421.23</v>
      </c>
      <c r="E381" s="188">
        <v>0</v>
      </c>
      <c r="F381" s="188">
        <v>182722442.24000001</v>
      </c>
      <c r="G381" s="188">
        <v>0</v>
      </c>
      <c r="H381" s="189">
        <v>182722442.24000001</v>
      </c>
      <c r="I381" s="273"/>
      <c r="J381" s="273"/>
      <c r="M381" s="259"/>
      <c r="N381" s="259"/>
    </row>
    <row r="382" spans="1:14">
      <c r="A382" s="200" t="s">
        <v>695</v>
      </c>
      <c r="B382" s="201" t="s">
        <v>531</v>
      </c>
      <c r="C382" s="186">
        <v>158714021.00999999</v>
      </c>
      <c r="D382" s="186">
        <v>24008421.23</v>
      </c>
      <c r="E382" s="186">
        <v>0</v>
      </c>
      <c r="F382" s="186">
        <v>182722442.24000001</v>
      </c>
      <c r="G382" s="186">
        <v>0</v>
      </c>
      <c r="H382" s="187">
        <v>182722442.24000001</v>
      </c>
      <c r="I382" s="273"/>
      <c r="J382" s="273"/>
      <c r="M382" s="259"/>
      <c r="N382" s="259"/>
    </row>
    <row r="383" spans="1:14">
      <c r="A383" s="196" t="s">
        <v>696</v>
      </c>
      <c r="B383" s="197" t="s">
        <v>542</v>
      </c>
      <c r="C383" s="188">
        <v>18684853.760000002</v>
      </c>
      <c r="D383" s="188">
        <v>477027.92</v>
      </c>
      <c r="E383" s="188">
        <v>0</v>
      </c>
      <c r="F383" s="188">
        <v>19161881.68</v>
      </c>
      <c r="G383" s="188">
        <v>0</v>
      </c>
      <c r="H383" s="189">
        <v>19161881.68</v>
      </c>
      <c r="I383" s="273"/>
      <c r="J383" s="273"/>
      <c r="M383" s="259"/>
      <c r="N383" s="259"/>
    </row>
    <row r="384" spans="1:14">
      <c r="A384" s="200" t="s">
        <v>697</v>
      </c>
      <c r="B384" s="201" t="s">
        <v>542</v>
      </c>
      <c r="C384" s="186">
        <v>18684853.760000002</v>
      </c>
      <c r="D384" s="186">
        <v>477027.92</v>
      </c>
      <c r="E384" s="186">
        <v>0</v>
      </c>
      <c r="F384" s="186">
        <v>19161881.68</v>
      </c>
      <c r="G384" s="186">
        <v>0</v>
      </c>
      <c r="H384" s="187">
        <v>19161881.68</v>
      </c>
      <c r="I384" s="273"/>
      <c r="J384" s="273"/>
      <c r="M384" s="259"/>
      <c r="N384" s="259"/>
    </row>
    <row r="385" spans="1:14">
      <c r="A385" s="255" t="s">
        <v>184</v>
      </c>
      <c r="B385" s="256" t="s">
        <v>185</v>
      </c>
      <c r="C385" s="257">
        <v>9198724</v>
      </c>
      <c r="D385" s="257">
        <v>3503462</v>
      </c>
      <c r="E385" s="257">
        <v>0</v>
      </c>
      <c r="F385" s="257">
        <v>12702186</v>
      </c>
      <c r="G385" s="257">
        <v>0</v>
      </c>
      <c r="H385" s="258">
        <v>12702186</v>
      </c>
      <c r="I385" s="273"/>
      <c r="J385" s="273"/>
      <c r="M385" s="259"/>
      <c r="N385" s="259"/>
    </row>
    <row r="386" spans="1:14">
      <c r="A386" s="196" t="s">
        <v>817</v>
      </c>
      <c r="B386" s="197" t="s">
        <v>818</v>
      </c>
      <c r="C386" s="188">
        <v>9198724</v>
      </c>
      <c r="D386" s="188">
        <v>3503462</v>
      </c>
      <c r="E386" s="188">
        <v>0</v>
      </c>
      <c r="F386" s="188">
        <v>12702186</v>
      </c>
      <c r="G386" s="188">
        <v>0</v>
      </c>
      <c r="H386" s="189">
        <v>12702186</v>
      </c>
      <c r="I386" s="273"/>
      <c r="J386" s="273"/>
      <c r="M386" s="259"/>
      <c r="N386" s="259"/>
    </row>
    <row r="387" spans="1:14">
      <c r="A387" s="200" t="s">
        <v>819</v>
      </c>
      <c r="B387" s="201" t="s">
        <v>818</v>
      </c>
      <c r="C387" s="186">
        <v>9198724</v>
      </c>
      <c r="D387" s="186">
        <v>3503462</v>
      </c>
      <c r="E387" s="186">
        <v>0</v>
      </c>
      <c r="F387" s="186">
        <v>12702186</v>
      </c>
      <c r="G387" s="186">
        <v>0</v>
      </c>
      <c r="H387" s="187">
        <v>12702186</v>
      </c>
      <c r="I387" s="273"/>
      <c r="J387" s="273"/>
      <c r="M387" s="259"/>
      <c r="N387" s="259"/>
    </row>
    <row r="388" spans="1:14">
      <c r="A388" s="255" t="s">
        <v>186</v>
      </c>
      <c r="B388" s="256" t="s">
        <v>187</v>
      </c>
      <c r="C388" s="257">
        <v>4166070943.29</v>
      </c>
      <c r="D388" s="257">
        <v>763409916.42999995</v>
      </c>
      <c r="E388" s="257">
        <v>17191678.510000002</v>
      </c>
      <c r="F388" s="257">
        <v>4912289181.21</v>
      </c>
      <c r="G388" s="257">
        <v>0</v>
      </c>
      <c r="H388" s="258">
        <v>4912289181.21</v>
      </c>
      <c r="I388" s="273"/>
      <c r="J388" s="273"/>
      <c r="M388" s="259"/>
      <c r="N388" s="259"/>
    </row>
    <row r="389" spans="1:14">
      <c r="A389" s="196" t="s">
        <v>820</v>
      </c>
      <c r="B389" s="197" t="s">
        <v>821</v>
      </c>
      <c r="C389" s="188">
        <v>55000</v>
      </c>
      <c r="D389" s="188">
        <v>0</v>
      </c>
      <c r="E389" s="188">
        <v>0</v>
      </c>
      <c r="F389" s="188">
        <v>55000</v>
      </c>
      <c r="G389" s="188">
        <v>0</v>
      </c>
      <c r="H389" s="189">
        <v>55000</v>
      </c>
      <c r="I389" s="273"/>
      <c r="J389" s="273"/>
      <c r="M389" s="259"/>
      <c r="N389" s="259"/>
    </row>
    <row r="390" spans="1:14">
      <c r="A390" s="200" t="s">
        <v>822</v>
      </c>
      <c r="B390" s="201" t="s">
        <v>821</v>
      </c>
      <c r="C390" s="186">
        <v>55000</v>
      </c>
      <c r="D390" s="186">
        <v>0</v>
      </c>
      <c r="E390" s="186">
        <v>0</v>
      </c>
      <c r="F390" s="186">
        <v>55000</v>
      </c>
      <c r="G390" s="186">
        <v>0</v>
      </c>
      <c r="H390" s="187">
        <v>55000</v>
      </c>
      <c r="I390" s="273"/>
      <c r="J390" s="273"/>
      <c r="M390" s="259"/>
      <c r="N390" s="259"/>
    </row>
    <row r="391" spans="1:14">
      <c r="A391" s="196" t="s">
        <v>698</v>
      </c>
      <c r="B391" s="197" t="s">
        <v>699</v>
      </c>
      <c r="C391" s="188">
        <v>15767121.6</v>
      </c>
      <c r="D391" s="188">
        <v>1564950</v>
      </c>
      <c r="E391" s="188">
        <v>0</v>
      </c>
      <c r="F391" s="188">
        <v>17332071.600000001</v>
      </c>
      <c r="G391" s="188">
        <v>0</v>
      </c>
      <c r="H391" s="189">
        <v>17332071.600000001</v>
      </c>
      <c r="I391" s="273"/>
      <c r="J391" s="273"/>
      <c r="M391" s="259"/>
      <c r="N391" s="259"/>
    </row>
    <row r="392" spans="1:14">
      <c r="A392" s="200" t="s">
        <v>700</v>
      </c>
      <c r="B392" s="201" t="s">
        <v>699</v>
      </c>
      <c r="C392" s="186">
        <v>15767121.6</v>
      </c>
      <c r="D392" s="186">
        <v>1564950</v>
      </c>
      <c r="E392" s="186">
        <v>0</v>
      </c>
      <c r="F392" s="186">
        <v>17332071.600000001</v>
      </c>
      <c r="G392" s="186">
        <v>0</v>
      </c>
      <c r="H392" s="187">
        <v>17332071.600000001</v>
      </c>
      <c r="I392" s="273"/>
      <c r="J392" s="273"/>
      <c r="M392" s="259"/>
      <c r="N392" s="259"/>
    </row>
    <row r="393" spans="1:14">
      <c r="A393" s="196" t="s">
        <v>701</v>
      </c>
      <c r="B393" s="197" t="s">
        <v>500</v>
      </c>
      <c r="C393" s="188">
        <v>51534242.219999999</v>
      </c>
      <c r="D393" s="188">
        <v>9077243.6899999995</v>
      </c>
      <c r="E393" s="188">
        <v>0</v>
      </c>
      <c r="F393" s="188">
        <v>60611485.909999996</v>
      </c>
      <c r="G393" s="188">
        <v>0</v>
      </c>
      <c r="H393" s="189">
        <v>60611485.909999996</v>
      </c>
      <c r="I393" s="273"/>
      <c r="J393" s="273"/>
      <c r="M393" s="259"/>
      <c r="N393" s="259"/>
    </row>
    <row r="394" spans="1:14">
      <c r="A394" s="200" t="s">
        <v>702</v>
      </c>
      <c r="B394" s="201" t="s">
        <v>500</v>
      </c>
      <c r="C394" s="186">
        <v>51534242.219999999</v>
      </c>
      <c r="D394" s="186">
        <v>9077243.6899999995</v>
      </c>
      <c r="E394" s="186">
        <v>0</v>
      </c>
      <c r="F394" s="186">
        <v>60611485.909999996</v>
      </c>
      <c r="G394" s="186">
        <v>0</v>
      </c>
      <c r="H394" s="187">
        <v>60611485.909999996</v>
      </c>
      <c r="I394" s="273"/>
      <c r="J394" s="273"/>
      <c r="M394" s="259"/>
      <c r="N394" s="259"/>
    </row>
    <row r="395" spans="1:14">
      <c r="A395" s="196" t="s">
        <v>703</v>
      </c>
      <c r="B395" s="197" t="s">
        <v>513</v>
      </c>
      <c r="C395" s="188">
        <v>0</v>
      </c>
      <c r="D395" s="188">
        <v>9234928.5099999998</v>
      </c>
      <c r="E395" s="188">
        <v>9234928.5099999998</v>
      </c>
      <c r="F395" s="188">
        <v>0</v>
      </c>
      <c r="G395" s="188">
        <v>0</v>
      </c>
      <c r="H395" s="189">
        <v>0</v>
      </c>
      <c r="I395" s="273"/>
      <c r="J395" s="273"/>
      <c r="M395" s="259"/>
      <c r="N395" s="259"/>
    </row>
    <row r="396" spans="1:14">
      <c r="A396" s="200" t="s">
        <v>704</v>
      </c>
      <c r="B396" s="201" t="s">
        <v>513</v>
      </c>
      <c r="C396" s="186">
        <v>0</v>
      </c>
      <c r="D396" s="186">
        <v>9234928.5099999998</v>
      </c>
      <c r="E396" s="186">
        <v>9234928.5099999998</v>
      </c>
      <c r="F396" s="186">
        <v>0</v>
      </c>
      <c r="G396" s="186">
        <v>0</v>
      </c>
      <c r="H396" s="187">
        <v>0</v>
      </c>
      <c r="I396" s="273"/>
      <c r="J396" s="273"/>
      <c r="M396" s="259"/>
      <c r="N396" s="259"/>
    </row>
    <row r="397" spans="1:14">
      <c r="A397" s="196" t="s">
        <v>705</v>
      </c>
      <c r="B397" s="197" t="s">
        <v>474</v>
      </c>
      <c r="C397" s="188">
        <v>100681417</v>
      </c>
      <c r="D397" s="188">
        <v>1132034</v>
      </c>
      <c r="E397" s="188">
        <v>0</v>
      </c>
      <c r="F397" s="188">
        <v>101813451</v>
      </c>
      <c r="G397" s="188">
        <v>0</v>
      </c>
      <c r="H397" s="189">
        <v>101813451</v>
      </c>
      <c r="I397" s="273"/>
      <c r="J397" s="273"/>
      <c r="M397" s="259"/>
      <c r="N397" s="259"/>
    </row>
    <row r="398" spans="1:14">
      <c r="A398" s="200" t="s">
        <v>706</v>
      </c>
      <c r="B398" s="201" t="s">
        <v>474</v>
      </c>
      <c r="C398" s="186">
        <v>100681417</v>
      </c>
      <c r="D398" s="186">
        <v>1132034</v>
      </c>
      <c r="E398" s="186">
        <v>0</v>
      </c>
      <c r="F398" s="186">
        <v>101813451</v>
      </c>
      <c r="G398" s="186">
        <v>0</v>
      </c>
      <c r="H398" s="187">
        <v>101813451</v>
      </c>
      <c r="I398" s="273"/>
      <c r="J398" s="273"/>
      <c r="M398" s="259"/>
      <c r="N398" s="259"/>
    </row>
    <row r="399" spans="1:14">
      <c r="A399" s="196" t="s">
        <v>707</v>
      </c>
      <c r="B399" s="197" t="s">
        <v>330</v>
      </c>
      <c r="C399" s="188">
        <v>189016231.34</v>
      </c>
      <c r="D399" s="188">
        <v>29990729.73</v>
      </c>
      <c r="E399" s="188">
        <v>0</v>
      </c>
      <c r="F399" s="188">
        <v>219006961.06999999</v>
      </c>
      <c r="G399" s="188">
        <v>0</v>
      </c>
      <c r="H399" s="189">
        <v>219006961.06999999</v>
      </c>
      <c r="I399" s="273"/>
      <c r="J399" s="273"/>
      <c r="M399" s="259"/>
      <c r="N399" s="259"/>
    </row>
    <row r="400" spans="1:14">
      <c r="A400" s="200" t="s">
        <v>708</v>
      </c>
      <c r="B400" s="201" t="s">
        <v>330</v>
      </c>
      <c r="C400" s="186">
        <v>189016231.34</v>
      </c>
      <c r="D400" s="186">
        <v>29990729.73</v>
      </c>
      <c r="E400" s="186">
        <v>0</v>
      </c>
      <c r="F400" s="186">
        <v>219006961.06999999</v>
      </c>
      <c r="G400" s="186">
        <v>0</v>
      </c>
      <c r="H400" s="187">
        <v>219006961.06999999</v>
      </c>
      <c r="I400" s="273"/>
      <c r="J400" s="273"/>
      <c r="M400" s="259"/>
      <c r="N400" s="259"/>
    </row>
    <row r="401" spans="1:14">
      <c r="A401" s="196" t="s">
        <v>709</v>
      </c>
      <c r="B401" s="197" t="s">
        <v>710</v>
      </c>
      <c r="C401" s="188">
        <v>11218997</v>
      </c>
      <c r="D401" s="188">
        <v>1593360</v>
      </c>
      <c r="E401" s="188">
        <v>0</v>
      </c>
      <c r="F401" s="188">
        <v>12812357</v>
      </c>
      <c r="G401" s="188">
        <v>0</v>
      </c>
      <c r="H401" s="189">
        <v>12812357</v>
      </c>
      <c r="I401" s="273"/>
      <c r="J401" s="273"/>
      <c r="M401" s="259"/>
      <c r="N401" s="259"/>
    </row>
    <row r="402" spans="1:14">
      <c r="A402" s="200" t="s">
        <v>711</v>
      </c>
      <c r="B402" s="201" t="s">
        <v>710</v>
      </c>
      <c r="C402" s="186">
        <v>11218997</v>
      </c>
      <c r="D402" s="186">
        <v>1593360</v>
      </c>
      <c r="E402" s="186">
        <v>0</v>
      </c>
      <c r="F402" s="186">
        <v>12812357</v>
      </c>
      <c r="G402" s="186">
        <v>0</v>
      </c>
      <c r="H402" s="187">
        <v>12812357</v>
      </c>
      <c r="I402" s="273"/>
      <c r="J402" s="273"/>
      <c r="M402" s="259"/>
      <c r="N402" s="259"/>
    </row>
    <row r="403" spans="1:14">
      <c r="A403" s="196" t="s">
        <v>712</v>
      </c>
      <c r="B403" s="197" t="s">
        <v>713</v>
      </c>
      <c r="C403" s="188">
        <v>94813836</v>
      </c>
      <c r="D403" s="188">
        <v>15696047</v>
      </c>
      <c r="E403" s="188">
        <v>0</v>
      </c>
      <c r="F403" s="188">
        <v>110509883</v>
      </c>
      <c r="G403" s="188">
        <v>0</v>
      </c>
      <c r="H403" s="189">
        <v>110509883</v>
      </c>
      <c r="I403" s="273"/>
      <c r="J403" s="273"/>
      <c r="M403" s="259"/>
      <c r="N403" s="259"/>
    </row>
    <row r="404" spans="1:14">
      <c r="A404" s="200" t="s">
        <v>714</v>
      </c>
      <c r="B404" s="201" t="s">
        <v>713</v>
      </c>
      <c r="C404" s="186">
        <v>94813836</v>
      </c>
      <c r="D404" s="186">
        <v>15696047</v>
      </c>
      <c r="E404" s="186">
        <v>0</v>
      </c>
      <c r="F404" s="186">
        <v>110509883</v>
      </c>
      <c r="G404" s="186">
        <v>0</v>
      </c>
      <c r="H404" s="187">
        <v>110509883</v>
      </c>
      <c r="I404" s="273"/>
      <c r="J404" s="273"/>
      <c r="M404" s="259"/>
      <c r="N404" s="259"/>
    </row>
    <row r="405" spans="1:14">
      <c r="A405" s="196" t="s">
        <v>715</v>
      </c>
      <c r="B405" s="197" t="s">
        <v>251</v>
      </c>
      <c r="C405" s="188">
        <v>4116762.46</v>
      </c>
      <c r="D405" s="188">
        <v>674446.11</v>
      </c>
      <c r="E405" s="188">
        <v>0</v>
      </c>
      <c r="F405" s="188">
        <v>4791208.57</v>
      </c>
      <c r="G405" s="188">
        <v>0</v>
      </c>
      <c r="H405" s="189">
        <v>4791208.57</v>
      </c>
      <c r="I405" s="273"/>
      <c r="J405" s="273"/>
      <c r="M405" s="259"/>
      <c r="N405" s="259"/>
    </row>
    <row r="406" spans="1:14">
      <c r="A406" s="200" t="s">
        <v>716</v>
      </c>
      <c r="B406" s="201" t="s">
        <v>251</v>
      </c>
      <c r="C406" s="186">
        <v>4116762.46</v>
      </c>
      <c r="D406" s="186">
        <v>674446.11</v>
      </c>
      <c r="E406" s="186">
        <v>0</v>
      </c>
      <c r="F406" s="186">
        <v>4791208.57</v>
      </c>
      <c r="G406" s="186">
        <v>0</v>
      </c>
      <c r="H406" s="187">
        <v>4791208.57</v>
      </c>
      <c r="I406" s="273"/>
      <c r="J406" s="273"/>
      <c r="M406" s="259"/>
      <c r="N406" s="259"/>
    </row>
    <row r="407" spans="1:14">
      <c r="A407" s="196" t="s">
        <v>717</v>
      </c>
      <c r="B407" s="197" t="s">
        <v>718</v>
      </c>
      <c r="C407" s="188">
        <v>18406430.170000002</v>
      </c>
      <c r="D407" s="188">
        <v>567039.78</v>
      </c>
      <c r="E407" s="188">
        <v>0</v>
      </c>
      <c r="F407" s="188">
        <v>18973469.949999999</v>
      </c>
      <c r="G407" s="188">
        <v>0</v>
      </c>
      <c r="H407" s="189">
        <v>18973469.949999999</v>
      </c>
      <c r="I407" s="273"/>
      <c r="J407" s="273"/>
      <c r="M407" s="259"/>
      <c r="N407" s="259"/>
    </row>
    <row r="408" spans="1:14">
      <c r="A408" s="200" t="s">
        <v>719</v>
      </c>
      <c r="B408" s="201" t="s">
        <v>718</v>
      </c>
      <c r="C408" s="186">
        <v>18406430.170000002</v>
      </c>
      <c r="D408" s="186">
        <v>567039.78</v>
      </c>
      <c r="E408" s="186">
        <v>0</v>
      </c>
      <c r="F408" s="186">
        <v>18973469.949999999</v>
      </c>
      <c r="G408" s="186">
        <v>0</v>
      </c>
      <c r="H408" s="187">
        <v>18973469.949999999</v>
      </c>
      <c r="I408" s="273"/>
      <c r="J408" s="273"/>
      <c r="M408" s="259"/>
      <c r="N408" s="259"/>
    </row>
    <row r="409" spans="1:14">
      <c r="A409" s="196" t="s">
        <v>720</v>
      </c>
      <c r="B409" s="197" t="s">
        <v>721</v>
      </c>
      <c r="C409" s="188">
        <v>36373500</v>
      </c>
      <c r="D409" s="188">
        <v>0</v>
      </c>
      <c r="E409" s="188">
        <v>0</v>
      </c>
      <c r="F409" s="188">
        <v>36373500</v>
      </c>
      <c r="G409" s="188">
        <v>0</v>
      </c>
      <c r="H409" s="189">
        <v>36373500</v>
      </c>
      <c r="I409" s="273"/>
      <c r="J409" s="273"/>
      <c r="M409" s="259"/>
      <c r="N409" s="259"/>
    </row>
    <row r="410" spans="1:14">
      <c r="A410" s="200" t="s">
        <v>722</v>
      </c>
      <c r="B410" s="201" t="s">
        <v>721</v>
      </c>
      <c r="C410" s="186">
        <v>36373500</v>
      </c>
      <c r="D410" s="186">
        <v>0</v>
      </c>
      <c r="E410" s="186">
        <v>0</v>
      </c>
      <c r="F410" s="186">
        <v>36373500</v>
      </c>
      <c r="G410" s="186">
        <v>0</v>
      </c>
      <c r="H410" s="187">
        <v>36373500</v>
      </c>
      <c r="I410" s="273"/>
      <c r="J410" s="273"/>
      <c r="M410" s="259"/>
      <c r="N410" s="259"/>
    </row>
    <row r="411" spans="1:14">
      <c r="A411" s="196" t="s">
        <v>807</v>
      </c>
      <c r="B411" s="197" t="s">
        <v>808</v>
      </c>
      <c r="C411" s="188">
        <v>49990</v>
      </c>
      <c r="D411" s="188">
        <v>0</v>
      </c>
      <c r="E411" s="188">
        <v>0</v>
      </c>
      <c r="F411" s="188">
        <v>49990</v>
      </c>
      <c r="G411" s="188">
        <v>0</v>
      </c>
      <c r="H411" s="189">
        <v>49990</v>
      </c>
      <c r="I411" s="273"/>
      <c r="J411" s="273"/>
      <c r="M411" s="259"/>
      <c r="N411" s="259"/>
    </row>
    <row r="412" spans="1:14">
      <c r="A412" s="200" t="s">
        <v>809</v>
      </c>
      <c r="B412" s="201" t="s">
        <v>808</v>
      </c>
      <c r="C412" s="186">
        <v>49990</v>
      </c>
      <c r="D412" s="186">
        <v>0</v>
      </c>
      <c r="E412" s="186">
        <v>0</v>
      </c>
      <c r="F412" s="186">
        <v>49990</v>
      </c>
      <c r="G412" s="186">
        <v>0</v>
      </c>
      <c r="H412" s="187">
        <v>49990</v>
      </c>
      <c r="I412" s="273"/>
      <c r="J412" s="273"/>
      <c r="M412" s="259"/>
      <c r="N412" s="259"/>
    </row>
    <row r="413" spans="1:14">
      <c r="A413" s="196" t="s">
        <v>830</v>
      </c>
      <c r="B413" s="197" t="s">
        <v>353</v>
      </c>
      <c r="C413" s="188">
        <v>0</v>
      </c>
      <c r="D413" s="188">
        <v>10714800</v>
      </c>
      <c r="E413" s="188">
        <v>0</v>
      </c>
      <c r="F413" s="188">
        <v>10714800</v>
      </c>
      <c r="G413" s="188">
        <v>0</v>
      </c>
      <c r="H413" s="189">
        <v>10714800</v>
      </c>
      <c r="I413" s="273"/>
      <c r="J413" s="273"/>
      <c r="M413" s="259"/>
      <c r="N413" s="259"/>
    </row>
    <row r="414" spans="1:14">
      <c r="A414" s="200" t="s">
        <v>831</v>
      </c>
      <c r="B414" s="201" t="s">
        <v>353</v>
      </c>
      <c r="C414" s="186">
        <v>0</v>
      </c>
      <c r="D414" s="186">
        <v>10714800</v>
      </c>
      <c r="E414" s="186">
        <v>0</v>
      </c>
      <c r="F414" s="186">
        <v>10714800</v>
      </c>
      <c r="G414" s="186">
        <v>0</v>
      </c>
      <c r="H414" s="187">
        <v>10714800</v>
      </c>
      <c r="I414" s="273"/>
      <c r="J414" s="273"/>
      <c r="M414" s="259"/>
      <c r="N414" s="259"/>
    </row>
    <row r="415" spans="1:14">
      <c r="A415" s="196" t="s">
        <v>723</v>
      </c>
      <c r="B415" s="197" t="s">
        <v>724</v>
      </c>
      <c r="C415" s="188">
        <v>2285232.7200000002</v>
      </c>
      <c r="D415" s="188">
        <v>571308.18000000005</v>
      </c>
      <c r="E415" s="188">
        <v>0</v>
      </c>
      <c r="F415" s="188">
        <v>2856540.9</v>
      </c>
      <c r="G415" s="188">
        <v>0</v>
      </c>
      <c r="H415" s="189">
        <v>2856540.9</v>
      </c>
      <c r="I415" s="273"/>
      <c r="J415" s="273"/>
      <c r="M415" s="259"/>
      <c r="N415" s="259"/>
    </row>
    <row r="416" spans="1:14">
      <c r="A416" s="200" t="s">
        <v>725</v>
      </c>
      <c r="B416" s="201" t="s">
        <v>724</v>
      </c>
      <c r="C416" s="186">
        <v>2285232.7200000002</v>
      </c>
      <c r="D416" s="186">
        <v>571308.18000000005</v>
      </c>
      <c r="E416" s="186">
        <v>0</v>
      </c>
      <c r="F416" s="186">
        <v>2856540.9</v>
      </c>
      <c r="G416" s="186">
        <v>0</v>
      </c>
      <c r="H416" s="187">
        <v>2856540.9</v>
      </c>
      <c r="I416" s="273"/>
      <c r="J416" s="273"/>
      <c r="M416" s="259"/>
      <c r="N416" s="259"/>
    </row>
    <row r="417" spans="1:14">
      <c r="A417" s="196" t="s">
        <v>726</v>
      </c>
      <c r="B417" s="197" t="s">
        <v>503</v>
      </c>
      <c r="C417" s="188">
        <v>22259586</v>
      </c>
      <c r="D417" s="188">
        <v>0</v>
      </c>
      <c r="E417" s="188">
        <v>0</v>
      </c>
      <c r="F417" s="188">
        <v>22259586</v>
      </c>
      <c r="G417" s="188">
        <v>0</v>
      </c>
      <c r="H417" s="189">
        <v>22259586</v>
      </c>
      <c r="I417" s="273"/>
      <c r="J417" s="273"/>
      <c r="M417" s="259"/>
      <c r="N417" s="259"/>
    </row>
    <row r="418" spans="1:14">
      <c r="A418" s="200" t="s">
        <v>727</v>
      </c>
      <c r="B418" s="201" t="s">
        <v>503</v>
      </c>
      <c r="C418" s="186">
        <v>22259586</v>
      </c>
      <c r="D418" s="186">
        <v>0</v>
      </c>
      <c r="E418" s="186">
        <v>0</v>
      </c>
      <c r="F418" s="186">
        <v>22259586</v>
      </c>
      <c r="G418" s="186">
        <v>0</v>
      </c>
      <c r="H418" s="187">
        <v>22259586</v>
      </c>
      <c r="I418" s="273"/>
      <c r="J418" s="273"/>
      <c r="M418" s="259"/>
      <c r="N418" s="259"/>
    </row>
    <row r="419" spans="1:14">
      <c r="A419" s="196" t="s">
        <v>728</v>
      </c>
      <c r="B419" s="197" t="s">
        <v>408</v>
      </c>
      <c r="C419" s="188">
        <v>3171609096.4200001</v>
      </c>
      <c r="D419" s="188">
        <v>627526269.47000003</v>
      </c>
      <c r="E419" s="188">
        <v>7956750</v>
      </c>
      <c r="F419" s="188">
        <v>3791178615.8899999</v>
      </c>
      <c r="G419" s="188">
        <v>0</v>
      </c>
      <c r="H419" s="189">
        <v>3791178615.8899999</v>
      </c>
      <c r="I419" s="273"/>
      <c r="J419" s="273"/>
      <c r="M419" s="259"/>
      <c r="N419" s="259"/>
    </row>
    <row r="420" spans="1:14">
      <c r="A420" s="200" t="s">
        <v>729</v>
      </c>
      <c r="B420" s="201" t="s">
        <v>408</v>
      </c>
      <c r="C420" s="186">
        <v>3171609096.4200001</v>
      </c>
      <c r="D420" s="186">
        <v>627526269.47000003</v>
      </c>
      <c r="E420" s="186">
        <v>7956750</v>
      </c>
      <c r="F420" s="186">
        <v>3791178615.8899999</v>
      </c>
      <c r="G420" s="186">
        <v>0</v>
      </c>
      <c r="H420" s="187">
        <v>3791178615.8899999</v>
      </c>
      <c r="I420" s="273"/>
      <c r="J420" s="273"/>
      <c r="M420" s="259"/>
      <c r="N420" s="259"/>
    </row>
    <row r="421" spans="1:14">
      <c r="A421" s="196" t="s">
        <v>730</v>
      </c>
      <c r="B421" s="197" t="s">
        <v>414</v>
      </c>
      <c r="C421" s="188">
        <v>447660970.36000001</v>
      </c>
      <c r="D421" s="188">
        <v>54604787.960000001</v>
      </c>
      <c r="E421" s="188">
        <v>0</v>
      </c>
      <c r="F421" s="188">
        <v>502265758.31999999</v>
      </c>
      <c r="G421" s="188">
        <v>0</v>
      </c>
      <c r="H421" s="189">
        <v>502265758.31999999</v>
      </c>
      <c r="I421" s="273"/>
      <c r="J421" s="273"/>
      <c r="M421" s="259"/>
      <c r="N421" s="259"/>
    </row>
    <row r="422" spans="1:14">
      <c r="A422" s="200" t="s">
        <v>731</v>
      </c>
      <c r="B422" s="201" t="s">
        <v>414</v>
      </c>
      <c r="C422" s="186">
        <v>447660970.36000001</v>
      </c>
      <c r="D422" s="186">
        <v>54604787.960000001</v>
      </c>
      <c r="E422" s="186">
        <v>0</v>
      </c>
      <c r="F422" s="186">
        <v>502265758.31999999</v>
      </c>
      <c r="G422" s="186">
        <v>0</v>
      </c>
      <c r="H422" s="187">
        <v>502265758.31999999</v>
      </c>
      <c r="I422" s="273"/>
      <c r="J422" s="273"/>
      <c r="M422" s="259"/>
      <c r="N422" s="259"/>
    </row>
    <row r="423" spans="1:14" ht="25.5">
      <c r="A423" s="196" t="s">
        <v>823</v>
      </c>
      <c r="B423" s="197" t="s">
        <v>824</v>
      </c>
      <c r="C423" s="188">
        <v>222530</v>
      </c>
      <c r="D423" s="188">
        <v>461972</v>
      </c>
      <c r="E423" s="188">
        <v>0</v>
      </c>
      <c r="F423" s="188">
        <v>684502</v>
      </c>
      <c r="G423" s="188">
        <v>0</v>
      </c>
      <c r="H423" s="189">
        <v>684502</v>
      </c>
      <c r="I423" s="273"/>
      <c r="J423" s="273"/>
      <c r="M423" s="259"/>
      <c r="N423" s="259"/>
    </row>
    <row r="424" spans="1:14" ht="25.5">
      <c r="A424" s="200" t="s">
        <v>825</v>
      </c>
      <c r="B424" s="201" t="s">
        <v>824</v>
      </c>
      <c r="C424" s="186">
        <v>222530</v>
      </c>
      <c r="D424" s="186">
        <v>461972</v>
      </c>
      <c r="E424" s="186">
        <v>0</v>
      </c>
      <c r="F424" s="186">
        <v>684502</v>
      </c>
      <c r="G424" s="186">
        <v>0</v>
      </c>
      <c r="H424" s="187">
        <v>684502</v>
      </c>
      <c r="I424" s="273"/>
      <c r="J424" s="273"/>
      <c r="M424" s="259"/>
      <c r="N424" s="259"/>
    </row>
    <row r="425" spans="1:14">
      <c r="A425" s="255" t="s">
        <v>188</v>
      </c>
      <c r="B425" s="256" t="s">
        <v>189</v>
      </c>
      <c r="C425" s="257">
        <v>45891000</v>
      </c>
      <c r="D425" s="257">
        <v>0</v>
      </c>
      <c r="E425" s="257">
        <v>0</v>
      </c>
      <c r="F425" s="257">
        <v>45891000</v>
      </c>
      <c r="G425" s="257">
        <v>0</v>
      </c>
      <c r="H425" s="258">
        <v>45891000</v>
      </c>
      <c r="I425" s="273"/>
      <c r="J425" s="273"/>
      <c r="M425" s="259"/>
      <c r="N425" s="259"/>
    </row>
    <row r="426" spans="1:14">
      <c r="A426" s="196" t="s">
        <v>810</v>
      </c>
      <c r="B426" s="197" t="s">
        <v>457</v>
      </c>
      <c r="C426" s="188">
        <v>45623000</v>
      </c>
      <c r="D426" s="188">
        <v>0</v>
      </c>
      <c r="E426" s="188">
        <v>0</v>
      </c>
      <c r="F426" s="188">
        <v>45623000</v>
      </c>
      <c r="G426" s="188">
        <v>0</v>
      </c>
      <c r="H426" s="189">
        <v>45623000</v>
      </c>
      <c r="I426" s="273"/>
      <c r="J426" s="273"/>
      <c r="M426" s="259"/>
      <c r="N426" s="259"/>
    </row>
    <row r="427" spans="1:14">
      <c r="A427" s="200" t="s">
        <v>811</v>
      </c>
      <c r="B427" s="201" t="s">
        <v>457</v>
      </c>
      <c r="C427" s="186">
        <v>45623000</v>
      </c>
      <c r="D427" s="186">
        <v>0</v>
      </c>
      <c r="E427" s="186">
        <v>0</v>
      </c>
      <c r="F427" s="186">
        <v>45623000</v>
      </c>
      <c r="G427" s="186">
        <v>0</v>
      </c>
      <c r="H427" s="187">
        <v>45623000</v>
      </c>
      <c r="I427" s="273"/>
      <c r="J427" s="273"/>
      <c r="M427" s="259"/>
      <c r="N427" s="259"/>
    </row>
    <row r="428" spans="1:14">
      <c r="A428" s="196" t="s">
        <v>812</v>
      </c>
      <c r="B428" s="197" t="s">
        <v>463</v>
      </c>
      <c r="C428" s="188">
        <v>268000</v>
      </c>
      <c r="D428" s="188">
        <v>0</v>
      </c>
      <c r="E428" s="188">
        <v>0</v>
      </c>
      <c r="F428" s="188">
        <v>268000</v>
      </c>
      <c r="G428" s="188">
        <v>0</v>
      </c>
      <c r="H428" s="189">
        <v>268000</v>
      </c>
      <c r="I428" s="273"/>
      <c r="J428" s="273"/>
      <c r="M428" s="259"/>
      <c r="N428" s="259"/>
    </row>
    <row r="429" spans="1:14">
      <c r="A429" s="200" t="s">
        <v>813</v>
      </c>
      <c r="B429" s="201" t="s">
        <v>463</v>
      </c>
      <c r="C429" s="186">
        <v>268000</v>
      </c>
      <c r="D429" s="186">
        <v>0</v>
      </c>
      <c r="E429" s="186">
        <v>0</v>
      </c>
      <c r="F429" s="186">
        <v>268000</v>
      </c>
      <c r="G429" s="186">
        <v>0</v>
      </c>
      <c r="H429" s="187">
        <v>268000</v>
      </c>
      <c r="I429" s="273"/>
      <c r="J429" s="273"/>
      <c r="M429" s="259"/>
      <c r="N429" s="259"/>
    </row>
    <row r="430" spans="1:14" ht="25.5">
      <c r="A430" s="179" t="s">
        <v>190</v>
      </c>
      <c r="B430" s="177" t="s">
        <v>191</v>
      </c>
      <c r="C430" s="190">
        <v>6260446918.7700005</v>
      </c>
      <c r="D430" s="190">
        <v>2074454940</v>
      </c>
      <c r="E430" s="190">
        <v>179357</v>
      </c>
      <c r="F430" s="190">
        <v>8334722501.7700005</v>
      </c>
      <c r="G430" s="190">
        <v>0</v>
      </c>
      <c r="H430" s="191">
        <v>8334722501.7700005</v>
      </c>
      <c r="I430" s="273"/>
      <c r="J430" s="273"/>
      <c r="M430" s="259"/>
      <c r="N430" s="259"/>
    </row>
    <row r="431" spans="1:14">
      <c r="A431" s="255" t="s">
        <v>194</v>
      </c>
      <c r="B431" s="256" t="s">
        <v>195</v>
      </c>
      <c r="C431" s="257">
        <v>176182327.41999999</v>
      </c>
      <c r="D431" s="257">
        <v>28966033</v>
      </c>
      <c r="E431" s="257">
        <v>0</v>
      </c>
      <c r="F431" s="257">
        <v>205148360.41999999</v>
      </c>
      <c r="G431" s="257">
        <v>0</v>
      </c>
      <c r="H431" s="258">
        <v>205148360.41999999</v>
      </c>
      <c r="I431" s="273"/>
      <c r="J431" s="273"/>
      <c r="M431" s="259"/>
      <c r="N431" s="259"/>
    </row>
    <row r="432" spans="1:14">
      <c r="A432" s="196" t="s">
        <v>732</v>
      </c>
      <c r="B432" s="197" t="s">
        <v>257</v>
      </c>
      <c r="C432" s="188">
        <v>46312497.399999999</v>
      </c>
      <c r="D432" s="188">
        <v>7718750</v>
      </c>
      <c r="E432" s="188">
        <v>0</v>
      </c>
      <c r="F432" s="188">
        <v>54031247.399999999</v>
      </c>
      <c r="G432" s="188">
        <v>0</v>
      </c>
      <c r="H432" s="189">
        <v>54031247.399999999</v>
      </c>
      <c r="I432" s="273"/>
      <c r="J432" s="273"/>
      <c r="M432" s="259"/>
      <c r="N432" s="259"/>
    </row>
    <row r="433" spans="1:14">
      <c r="A433" s="200" t="s">
        <v>733</v>
      </c>
      <c r="B433" s="201" t="s">
        <v>280</v>
      </c>
      <c r="C433" s="186">
        <v>42968747.049999997</v>
      </c>
      <c r="D433" s="186">
        <v>7161458</v>
      </c>
      <c r="E433" s="186">
        <v>0</v>
      </c>
      <c r="F433" s="186">
        <v>50130205.049999997</v>
      </c>
      <c r="G433" s="186">
        <v>0</v>
      </c>
      <c r="H433" s="187">
        <v>50130205.049999997</v>
      </c>
      <c r="I433" s="273"/>
      <c r="J433" s="273"/>
      <c r="M433" s="259"/>
      <c r="N433" s="259"/>
    </row>
    <row r="434" spans="1:14">
      <c r="A434" s="200" t="s">
        <v>734</v>
      </c>
      <c r="B434" s="201" t="s">
        <v>283</v>
      </c>
      <c r="C434" s="186">
        <v>2906250</v>
      </c>
      <c r="D434" s="186">
        <v>484375</v>
      </c>
      <c r="E434" s="186">
        <v>0</v>
      </c>
      <c r="F434" s="186">
        <v>3390625</v>
      </c>
      <c r="G434" s="186">
        <v>0</v>
      </c>
      <c r="H434" s="187">
        <v>3390625</v>
      </c>
      <c r="I434" s="273"/>
      <c r="J434" s="273"/>
      <c r="M434" s="259"/>
      <c r="N434" s="259"/>
    </row>
    <row r="435" spans="1:14">
      <c r="A435" s="200" t="s">
        <v>735</v>
      </c>
      <c r="B435" s="201" t="s">
        <v>286</v>
      </c>
      <c r="C435" s="186">
        <v>437500.35</v>
      </c>
      <c r="D435" s="186">
        <v>72917</v>
      </c>
      <c r="E435" s="186">
        <v>0</v>
      </c>
      <c r="F435" s="186">
        <v>510417.35</v>
      </c>
      <c r="G435" s="186">
        <v>0</v>
      </c>
      <c r="H435" s="187">
        <v>510417.35</v>
      </c>
      <c r="I435" s="273"/>
      <c r="J435" s="273"/>
      <c r="M435" s="259"/>
      <c r="N435" s="259"/>
    </row>
    <row r="436" spans="1:14">
      <c r="A436" s="196" t="s">
        <v>736</v>
      </c>
      <c r="B436" s="197" t="s">
        <v>260</v>
      </c>
      <c r="C436" s="188">
        <v>24311345.59</v>
      </c>
      <c r="D436" s="188">
        <v>3871408</v>
      </c>
      <c r="E436" s="188">
        <v>0</v>
      </c>
      <c r="F436" s="188">
        <v>28182753.59</v>
      </c>
      <c r="G436" s="188">
        <v>0</v>
      </c>
      <c r="H436" s="189">
        <v>28182753.59</v>
      </c>
      <c r="I436" s="273"/>
      <c r="J436" s="273"/>
      <c r="M436" s="259"/>
      <c r="N436" s="259"/>
    </row>
    <row r="437" spans="1:14">
      <c r="A437" s="200" t="s">
        <v>737</v>
      </c>
      <c r="B437" s="201" t="s">
        <v>262</v>
      </c>
      <c r="C437" s="186">
        <v>15931680.43</v>
      </c>
      <c r="D437" s="186">
        <v>2583087</v>
      </c>
      <c r="E437" s="186">
        <v>0</v>
      </c>
      <c r="F437" s="186">
        <v>18514767.43</v>
      </c>
      <c r="G437" s="186">
        <v>0</v>
      </c>
      <c r="H437" s="187">
        <v>18514767.43</v>
      </c>
      <c r="I437" s="273"/>
      <c r="J437" s="273"/>
      <c r="M437" s="259"/>
      <c r="N437" s="259"/>
    </row>
    <row r="438" spans="1:14">
      <c r="A438" s="200" t="s">
        <v>738</v>
      </c>
      <c r="B438" s="201" t="s">
        <v>264</v>
      </c>
      <c r="C438" s="186">
        <v>8379665.1600000001</v>
      </c>
      <c r="D438" s="186">
        <v>1288321</v>
      </c>
      <c r="E438" s="186">
        <v>0</v>
      </c>
      <c r="F438" s="186">
        <v>9667986.1600000001</v>
      </c>
      <c r="G438" s="186">
        <v>0</v>
      </c>
      <c r="H438" s="187">
        <v>9667986.1600000001</v>
      </c>
      <c r="I438" s="273"/>
      <c r="J438" s="273"/>
      <c r="M438" s="259"/>
      <c r="N438" s="259"/>
    </row>
    <row r="439" spans="1:14">
      <c r="A439" s="196" t="s">
        <v>739</v>
      </c>
      <c r="B439" s="197" t="s">
        <v>266</v>
      </c>
      <c r="C439" s="188">
        <v>93454286.230000004</v>
      </c>
      <c r="D439" s="188">
        <v>15358509</v>
      </c>
      <c r="E439" s="188">
        <v>0</v>
      </c>
      <c r="F439" s="188">
        <v>108812795.23</v>
      </c>
      <c r="G439" s="188">
        <v>0</v>
      </c>
      <c r="H439" s="189">
        <v>108812795.23</v>
      </c>
      <c r="I439" s="273"/>
      <c r="J439" s="273"/>
      <c r="M439" s="259"/>
      <c r="N439" s="259"/>
    </row>
    <row r="440" spans="1:14">
      <c r="A440" s="200" t="s">
        <v>740</v>
      </c>
      <c r="B440" s="201" t="s">
        <v>268</v>
      </c>
      <c r="C440" s="186">
        <v>34313721.399999999</v>
      </c>
      <c r="D440" s="186">
        <v>3530396</v>
      </c>
      <c r="E440" s="186">
        <v>0</v>
      </c>
      <c r="F440" s="186">
        <v>37844117.399999999</v>
      </c>
      <c r="G440" s="186">
        <v>0</v>
      </c>
      <c r="H440" s="187">
        <v>37844117.399999999</v>
      </c>
      <c r="I440" s="273"/>
      <c r="J440" s="273"/>
      <c r="M440" s="259"/>
      <c r="N440" s="259"/>
    </row>
    <row r="441" spans="1:14">
      <c r="A441" s="200" t="s">
        <v>741</v>
      </c>
      <c r="B441" s="201" t="s">
        <v>270</v>
      </c>
      <c r="C441" s="186">
        <v>59140564.829999998</v>
      </c>
      <c r="D441" s="186">
        <v>11828113</v>
      </c>
      <c r="E441" s="186">
        <v>0</v>
      </c>
      <c r="F441" s="186">
        <v>70968677.829999998</v>
      </c>
      <c r="G441" s="186">
        <v>0</v>
      </c>
      <c r="H441" s="187">
        <v>70968677.829999998</v>
      </c>
      <c r="I441" s="273"/>
      <c r="J441" s="273"/>
      <c r="M441" s="259"/>
      <c r="N441" s="259"/>
    </row>
    <row r="442" spans="1:14">
      <c r="A442" s="196" t="s">
        <v>742</v>
      </c>
      <c r="B442" s="197" t="s">
        <v>312</v>
      </c>
      <c r="C442" s="188">
        <v>12104198.199999999</v>
      </c>
      <c r="D442" s="188">
        <v>2017366</v>
      </c>
      <c r="E442" s="188">
        <v>0</v>
      </c>
      <c r="F442" s="188">
        <v>14121564.199999999</v>
      </c>
      <c r="G442" s="188">
        <v>0</v>
      </c>
      <c r="H442" s="189">
        <v>14121564.199999999</v>
      </c>
      <c r="I442" s="273"/>
      <c r="J442" s="273"/>
      <c r="M442" s="259"/>
      <c r="N442" s="259"/>
    </row>
    <row r="443" spans="1:14">
      <c r="A443" s="200" t="s">
        <v>743</v>
      </c>
      <c r="B443" s="201" t="s">
        <v>297</v>
      </c>
      <c r="C443" s="186">
        <v>12104198.199999999</v>
      </c>
      <c r="D443" s="186">
        <v>2017366</v>
      </c>
      <c r="E443" s="186">
        <v>0</v>
      </c>
      <c r="F443" s="186">
        <v>14121564.199999999</v>
      </c>
      <c r="G443" s="186">
        <v>0</v>
      </c>
      <c r="H443" s="187">
        <v>14121564.199999999</v>
      </c>
      <c r="I443" s="273"/>
      <c r="J443" s="273"/>
      <c r="M443" s="259"/>
      <c r="N443" s="259"/>
    </row>
    <row r="444" spans="1:14">
      <c r="A444" s="255" t="s">
        <v>196</v>
      </c>
      <c r="B444" s="256" t="s">
        <v>197</v>
      </c>
      <c r="C444" s="257">
        <v>5598292.3499999996</v>
      </c>
      <c r="D444" s="257">
        <v>0</v>
      </c>
      <c r="E444" s="257">
        <v>0</v>
      </c>
      <c r="F444" s="257">
        <v>5598292.3499999996</v>
      </c>
      <c r="G444" s="257">
        <v>0</v>
      </c>
      <c r="H444" s="258">
        <v>5598292.3499999996</v>
      </c>
      <c r="I444" s="273"/>
      <c r="J444" s="273"/>
      <c r="M444" s="259"/>
      <c r="N444" s="259"/>
    </row>
    <row r="445" spans="1:14">
      <c r="A445" s="196" t="s">
        <v>744</v>
      </c>
      <c r="B445" s="197" t="s">
        <v>353</v>
      </c>
      <c r="C445" s="188">
        <v>5598292.3499999996</v>
      </c>
      <c r="D445" s="188">
        <v>0</v>
      </c>
      <c r="E445" s="188">
        <v>0</v>
      </c>
      <c r="F445" s="188">
        <v>5598292.3499999996</v>
      </c>
      <c r="G445" s="188">
        <v>0</v>
      </c>
      <c r="H445" s="189">
        <v>5598292.3499999996</v>
      </c>
      <c r="I445" s="273"/>
      <c r="J445" s="273"/>
      <c r="M445" s="259"/>
      <c r="N445" s="259"/>
    </row>
    <row r="446" spans="1:14">
      <c r="A446" s="200" t="s">
        <v>745</v>
      </c>
      <c r="B446" s="201" t="s">
        <v>353</v>
      </c>
      <c r="C446" s="186">
        <v>5598292.3499999996</v>
      </c>
      <c r="D446" s="186">
        <v>0</v>
      </c>
      <c r="E446" s="186">
        <v>0</v>
      </c>
      <c r="F446" s="186">
        <v>5598292.3499999996</v>
      </c>
      <c r="G446" s="186">
        <v>0</v>
      </c>
      <c r="H446" s="187">
        <v>5598292.3499999996</v>
      </c>
      <c r="I446" s="273"/>
      <c r="J446" s="273"/>
      <c r="M446" s="259"/>
      <c r="N446" s="259"/>
    </row>
    <row r="447" spans="1:14">
      <c r="A447" s="255" t="s">
        <v>198</v>
      </c>
      <c r="B447" s="256" t="s">
        <v>199</v>
      </c>
      <c r="C447" s="257">
        <v>6078666299</v>
      </c>
      <c r="D447" s="257">
        <v>2045488907</v>
      </c>
      <c r="E447" s="257">
        <v>179357</v>
      </c>
      <c r="F447" s="257">
        <v>8123975849</v>
      </c>
      <c r="G447" s="257">
        <v>0</v>
      </c>
      <c r="H447" s="258">
        <v>8123975849</v>
      </c>
      <c r="I447" s="273"/>
      <c r="J447" s="273"/>
      <c r="M447" s="259"/>
      <c r="N447" s="259"/>
    </row>
    <row r="448" spans="1:14">
      <c r="A448" s="196" t="s">
        <v>746</v>
      </c>
      <c r="B448" s="197" t="s">
        <v>565</v>
      </c>
      <c r="C448" s="188">
        <v>6078666299</v>
      </c>
      <c r="D448" s="188">
        <v>2045488907</v>
      </c>
      <c r="E448" s="188">
        <v>179357</v>
      </c>
      <c r="F448" s="188">
        <v>8123975849</v>
      </c>
      <c r="G448" s="188">
        <v>0</v>
      </c>
      <c r="H448" s="189">
        <v>8123975849</v>
      </c>
      <c r="I448" s="273"/>
      <c r="J448" s="273"/>
      <c r="M448" s="259"/>
      <c r="N448" s="259"/>
    </row>
    <row r="449" spans="1:14">
      <c r="A449" s="200" t="s">
        <v>747</v>
      </c>
      <c r="B449" s="201" t="s">
        <v>565</v>
      </c>
      <c r="C449" s="186">
        <v>6078666299</v>
      </c>
      <c r="D449" s="186">
        <v>2045488907</v>
      </c>
      <c r="E449" s="186">
        <v>179357</v>
      </c>
      <c r="F449" s="186">
        <v>8123975849</v>
      </c>
      <c r="G449" s="186">
        <v>0</v>
      </c>
      <c r="H449" s="187">
        <v>8123975849</v>
      </c>
      <c r="I449" s="273"/>
      <c r="J449" s="273"/>
      <c r="M449" s="259"/>
      <c r="N449" s="259"/>
    </row>
    <row r="450" spans="1:14">
      <c r="A450" s="179" t="s">
        <v>200</v>
      </c>
      <c r="B450" s="177" t="s">
        <v>202</v>
      </c>
      <c r="C450" s="190">
        <v>11498379.02</v>
      </c>
      <c r="D450" s="190">
        <v>1383494.98</v>
      </c>
      <c r="E450" s="190">
        <v>0</v>
      </c>
      <c r="F450" s="190">
        <v>12881874</v>
      </c>
      <c r="G450" s="190">
        <v>0</v>
      </c>
      <c r="H450" s="191">
        <v>12881874</v>
      </c>
      <c r="I450" s="273"/>
      <c r="J450" s="273"/>
      <c r="M450" s="259"/>
      <c r="N450" s="259"/>
    </row>
    <row r="451" spans="1:14">
      <c r="A451" s="255" t="s">
        <v>201</v>
      </c>
      <c r="B451" s="256" t="s">
        <v>167</v>
      </c>
      <c r="C451" s="257">
        <v>0</v>
      </c>
      <c r="D451" s="257">
        <v>1383340</v>
      </c>
      <c r="E451" s="257">
        <v>0</v>
      </c>
      <c r="F451" s="257">
        <v>1383340</v>
      </c>
      <c r="G451" s="257">
        <v>0</v>
      </c>
      <c r="H451" s="258">
        <v>1383340</v>
      </c>
      <c r="I451" s="273"/>
      <c r="J451" s="273"/>
      <c r="M451" s="259"/>
      <c r="N451" s="259"/>
    </row>
    <row r="452" spans="1:14">
      <c r="A452" s="196" t="s">
        <v>814</v>
      </c>
      <c r="B452" s="197" t="s">
        <v>815</v>
      </c>
      <c r="C452" s="188">
        <v>0</v>
      </c>
      <c r="D452" s="188">
        <v>1383340</v>
      </c>
      <c r="E452" s="188">
        <v>0</v>
      </c>
      <c r="F452" s="188">
        <v>1383340</v>
      </c>
      <c r="G452" s="188">
        <v>0</v>
      </c>
      <c r="H452" s="189">
        <v>1383340</v>
      </c>
      <c r="I452" s="273"/>
      <c r="J452" s="273"/>
      <c r="M452" s="259"/>
      <c r="N452" s="259"/>
    </row>
    <row r="453" spans="1:14">
      <c r="A453" s="200" t="s">
        <v>816</v>
      </c>
      <c r="B453" s="201" t="s">
        <v>645</v>
      </c>
      <c r="C453" s="186">
        <v>0</v>
      </c>
      <c r="D453" s="186">
        <v>1383340</v>
      </c>
      <c r="E453" s="186">
        <v>0</v>
      </c>
      <c r="F453" s="186">
        <v>1383340</v>
      </c>
      <c r="G453" s="186">
        <v>0</v>
      </c>
      <c r="H453" s="187">
        <v>1383340</v>
      </c>
      <c r="I453" s="273"/>
      <c r="J453" s="273"/>
      <c r="M453" s="259"/>
      <c r="N453" s="259"/>
    </row>
    <row r="454" spans="1:14">
      <c r="A454" s="255" t="s">
        <v>203</v>
      </c>
      <c r="B454" s="256" t="s">
        <v>204</v>
      </c>
      <c r="C454" s="257">
        <v>578.02</v>
      </c>
      <c r="D454" s="257">
        <v>154.97999999999999</v>
      </c>
      <c r="E454" s="257">
        <v>0</v>
      </c>
      <c r="F454" s="257">
        <v>733</v>
      </c>
      <c r="G454" s="257">
        <v>0</v>
      </c>
      <c r="H454" s="258">
        <v>733</v>
      </c>
      <c r="I454" s="273"/>
      <c r="J454" s="273"/>
      <c r="M454" s="259"/>
      <c r="N454" s="259"/>
    </row>
    <row r="455" spans="1:14">
      <c r="A455" s="196" t="s">
        <v>748</v>
      </c>
      <c r="B455" s="197" t="s">
        <v>749</v>
      </c>
      <c r="C455" s="188">
        <v>578.02</v>
      </c>
      <c r="D455" s="188">
        <v>154.97999999999999</v>
      </c>
      <c r="E455" s="188">
        <v>0</v>
      </c>
      <c r="F455" s="188">
        <v>733</v>
      </c>
      <c r="G455" s="188">
        <v>0</v>
      </c>
      <c r="H455" s="189">
        <v>733</v>
      </c>
      <c r="I455" s="273"/>
      <c r="J455" s="273"/>
      <c r="M455" s="259"/>
      <c r="N455" s="259"/>
    </row>
    <row r="456" spans="1:14">
      <c r="A456" s="200" t="s">
        <v>750</v>
      </c>
      <c r="B456" s="201" t="s">
        <v>641</v>
      </c>
      <c r="C456" s="186">
        <v>578.02</v>
      </c>
      <c r="D456" s="186">
        <v>154.97999999999999</v>
      </c>
      <c r="E456" s="186">
        <v>0</v>
      </c>
      <c r="F456" s="186">
        <v>733</v>
      </c>
      <c r="G456" s="186">
        <v>0</v>
      </c>
      <c r="H456" s="187">
        <v>733</v>
      </c>
      <c r="I456" s="273"/>
      <c r="J456" s="273"/>
      <c r="M456" s="259"/>
      <c r="N456" s="259"/>
    </row>
    <row r="457" spans="1:14">
      <c r="A457" s="255" t="s">
        <v>205</v>
      </c>
      <c r="B457" s="256" t="s">
        <v>751</v>
      </c>
      <c r="C457" s="257">
        <v>11497801</v>
      </c>
      <c r="D457" s="257">
        <v>0</v>
      </c>
      <c r="E457" s="257">
        <v>0</v>
      </c>
      <c r="F457" s="257">
        <v>11497801</v>
      </c>
      <c r="G457" s="257">
        <v>0</v>
      </c>
      <c r="H457" s="258">
        <v>11497801</v>
      </c>
      <c r="I457" s="273"/>
      <c r="J457" s="273"/>
      <c r="M457" s="259"/>
      <c r="N457" s="259"/>
    </row>
    <row r="458" spans="1:14">
      <c r="A458" s="196" t="s">
        <v>752</v>
      </c>
      <c r="B458" s="197" t="s">
        <v>244</v>
      </c>
      <c r="C458" s="188">
        <v>11497801</v>
      </c>
      <c r="D458" s="188">
        <v>0</v>
      </c>
      <c r="E458" s="188">
        <v>0</v>
      </c>
      <c r="F458" s="188">
        <v>11497801</v>
      </c>
      <c r="G458" s="188">
        <v>0</v>
      </c>
      <c r="H458" s="189">
        <v>11497801</v>
      </c>
      <c r="I458" s="273"/>
      <c r="J458" s="273"/>
      <c r="M458" s="259"/>
      <c r="N458" s="259"/>
    </row>
    <row r="459" spans="1:14">
      <c r="A459" s="200" t="s">
        <v>753</v>
      </c>
      <c r="B459" s="201" t="s">
        <v>244</v>
      </c>
      <c r="C459" s="186">
        <v>11497801</v>
      </c>
      <c r="D459" s="186">
        <v>0</v>
      </c>
      <c r="E459" s="186">
        <v>0</v>
      </c>
      <c r="F459" s="186">
        <v>11497801</v>
      </c>
      <c r="G459" s="186">
        <v>0</v>
      </c>
      <c r="H459" s="187">
        <v>11497801</v>
      </c>
      <c r="I459" s="273"/>
      <c r="J459" s="273"/>
      <c r="M459" s="259"/>
      <c r="N459" s="259"/>
    </row>
    <row r="460" spans="1:14">
      <c r="A460" s="247" t="s">
        <v>106</v>
      </c>
      <c r="B460" s="248" t="s">
        <v>107</v>
      </c>
      <c r="C460" s="249">
        <v>0</v>
      </c>
      <c r="D460" s="249">
        <v>229710135</v>
      </c>
      <c r="E460" s="249">
        <v>229710135</v>
      </c>
      <c r="F460" s="249">
        <v>0</v>
      </c>
      <c r="G460" s="249">
        <v>0</v>
      </c>
      <c r="H460" s="250">
        <v>0</v>
      </c>
      <c r="I460" s="273"/>
      <c r="J460" s="273"/>
      <c r="M460" s="259"/>
      <c r="N460" s="259"/>
    </row>
    <row r="461" spans="1:14">
      <c r="A461" s="179" t="s">
        <v>110</v>
      </c>
      <c r="B461" s="177" t="s">
        <v>111</v>
      </c>
      <c r="C461" s="190">
        <v>347088385</v>
      </c>
      <c r="D461" s="190">
        <v>0</v>
      </c>
      <c r="E461" s="190">
        <v>0</v>
      </c>
      <c r="F461" s="190">
        <v>347088385</v>
      </c>
      <c r="G461" s="190">
        <v>0</v>
      </c>
      <c r="H461" s="191">
        <v>347088385</v>
      </c>
      <c r="I461" s="273"/>
      <c r="J461" s="273"/>
      <c r="M461" s="259"/>
      <c r="N461" s="259"/>
    </row>
    <row r="462" spans="1:14">
      <c r="A462" s="255" t="s">
        <v>114</v>
      </c>
      <c r="B462" s="256" t="s">
        <v>115</v>
      </c>
      <c r="C462" s="257">
        <v>347088385</v>
      </c>
      <c r="D462" s="257">
        <v>0</v>
      </c>
      <c r="E462" s="257">
        <v>0</v>
      </c>
      <c r="F462" s="257">
        <v>347088385</v>
      </c>
      <c r="G462" s="257">
        <v>0</v>
      </c>
      <c r="H462" s="258">
        <v>347088385</v>
      </c>
      <c r="I462" s="273"/>
      <c r="J462" s="273"/>
      <c r="M462" s="259"/>
      <c r="N462" s="259"/>
    </row>
    <row r="463" spans="1:14">
      <c r="A463" s="196" t="s">
        <v>754</v>
      </c>
      <c r="B463" s="197" t="s">
        <v>755</v>
      </c>
      <c r="C463" s="188">
        <v>347088385</v>
      </c>
      <c r="D463" s="188">
        <v>0</v>
      </c>
      <c r="E463" s="188">
        <v>0</v>
      </c>
      <c r="F463" s="188">
        <v>347088385</v>
      </c>
      <c r="G463" s="188">
        <v>0</v>
      </c>
      <c r="H463" s="189">
        <v>347088385</v>
      </c>
      <c r="I463" s="273"/>
      <c r="J463" s="273"/>
      <c r="M463" s="259"/>
      <c r="N463" s="259"/>
    </row>
    <row r="464" spans="1:14">
      <c r="A464" s="200" t="s">
        <v>756</v>
      </c>
      <c r="B464" s="201" t="s">
        <v>755</v>
      </c>
      <c r="C464" s="186">
        <v>347088385</v>
      </c>
      <c r="D464" s="186">
        <v>0</v>
      </c>
      <c r="E464" s="186">
        <v>0</v>
      </c>
      <c r="F464" s="186">
        <v>347088385</v>
      </c>
      <c r="G464" s="186">
        <v>0</v>
      </c>
      <c r="H464" s="187">
        <v>347088385</v>
      </c>
      <c r="I464" s="273"/>
      <c r="J464" s="273"/>
      <c r="M464" s="259"/>
      <c r="N464" s="259"/>
    </row>
    <row r="465" spans="1:14">
      <c r="A465" s="196" t="s">
        <v>757</v>
      </c>
      <c r="B465" s="197" t="s">
        <v>758</v>
      </c>
      <c r="C465" s="188">
        <v>0</v>
      </c>
      <c r="D465" s="188">
        <v>0</v>
      </c>
      <c r="E465" s="188">
        <v>0</v>
      </c>
      <c r="F465" s="188">
        <v>0</v>
      </c>
      <c r="G465" s="188">
        <v>0</v>
      </c>
      <c r="H465" s="189">
        <v>0</v>
      </c>
      <c r="I465" s="273"/>
      <c r="J465" s="273"/>
      <c r="M465" s="259"/>
      <c r="N465" s="259"/>
    </row>
    <row r="466" spans="1:14">
      <c r="A466" s="200" t="s">
        <v>759</v>
      </c>
      <c r="B466" s="201" t="s">
        <v>758</v>
      </c>
      <c r="C466" s="186">
        <v>0</v>
      </c>
      <c r="D466" s="186">
        <v>0</v>
      </c>
      <c r="E466" s="186">
        <v>0</v>
      </c>
      <c r="F466" s="186">
        <v>0</v>
      </c>
      <c r="G466" s="186">
        <v>0</v>
      </c>
      <c r="H466" s="187">
        <v>0</v>
      </c>
      <c r="I466" s="273"/>
      <c r="J466" s="273"/>
      <c r="M466" s="259"/>
      <c r="N466" s="259"/>
    </row>
    <row r="467" spans="1:14">
      <c r="A467" s="179" t="s">
        <v>118</v>
      </c>
      <c r="B467" s="177" t="s">
        <v>119</v>
      </c>
      <c r="C467" s="190">
        <v>579033852.89999998</v>
      </c>
      <c r="D467" s="190">
        <v>3759405</v>
      </c>
      <c r="E467" s="190">
        <v>225950730</v>
      </c>
      <c r="F467" s="190">
        <v>356842527.89999998</v>
      </c>
      <c r="G467" s="190">
        <v>0</v>
      </c>
      <c r="H467" s="191">
        <v>356842527.89999998</v>
      </c>
      <c r="I467" s="273"/>
      <c r="J467" s="273"/>
      <c r="M467" s="259"/>
      <c r="N467" s="259"/>
    </row>
    <row r="468" spans="1:14">
      <c r="A468" s="255" t="s">
        <v>122</v>
      </c>
      <c r="B468" s="256" t="s">
        <v>123</v>
      </c>
      <c r="C468" s="257">
        <v>35025440</v>
      </c>
      <c r="D468" s="257">
        <v>0</v>
      </c>
      <c r="E468" s="257">
        <v>0</v>
      </c>
      <c r="F468" s="257">
        <v>35025440</v>
      </c>
      <c r="G468" s="257">
        <v>0</v>
      </c>
      <c r="H468" s="258">
        <v>35025440</v>
      </c>
      <c r="I468" s="273"/>
      <c r="J468" s="273"/>
      <c r="M468" s="259"/>
      <c r="N468" s="259"/>
    </row>
    <row r="469" spans="1:14">
      <c r="A469" s="196" t="s">
        <v>760</v>
      </c>
      <c r="B469" s="197" t="s">
        <v>598</v>
      </c>
      <c r="C469" s="188">
        <v>35025440</v>
      </c>
      <c r="D469" s="188">
        <v>0</v>
      </c>
      <c r="E469" s="188">
        <v>0</v>
      </c>
      <c r="F469" s="188">
        <v>35025440</v>
      </c>
      <c r="G469" s="188">
        <v>0</v>
      </c>
      <c r="H469" s="189">
        <v>35025440</v>
      </c>
      <c r="I469" s="273"/>
      <c r="J469" s="273"/>
      <c r="M469" s="259"/>
      <c r="N469" s="259"/>
    </row>
    <row r="470" spans="1:14">
      <c r="A470" s="200" t="s">
        <v>761</v>
      </c>
      <c r="B470" s="201" t="s">
        <v>598</v>
      </c>
      <c r="C470" s="186">
        <v>35025440</v>
      </c>
      <c r="D470" s="186">
        <v>0</v>
      </c>
      <c r="E470" s="186">
        <v>0</v>
      </c>
      <c r="F470" s="186">
        <v>35025440</v>
      </c>
      <c r="G470" s="186">
        <v>0</v>
      </c>
      <c r="H470" s="187">
        <v>35025440</v>
      </c>
      <c r="I470" s="273"/>
      <c r="J470" s="273"/>
      <c r="M470" s="259"/>
      <c r="N470" s="259"/>
    </row>
    <row r="471" spans="1:14">
      <c r="A471" s="255" t="s">
        <v>126</v>
      </c>
      <c r="B471" s="256" t="s">
        <v>127</v>
      </c>
      <c r="C471" s="257">
        <v>544008412.89999998</v>
      </c>
      <c r="D471" s="257">
        <v>3759405</v>
      </c>
      <c r="E471" s="257">
        <v>225950730</v>
      </c>
      <c r="F471" s="257">
        <v>321817087.89999998</v>
      </c>
      <c r="G471" s="257">
        <v>0</v>
      </c>
      <c r="H471" s="258">
        <v>321817087.89999998</v>
      </c>
      <c r="I471" s="273"/>
      <c r="J471" s="273"/>
      <c r="M471" s="259"/>
      <c r="N471" s="259"/>
    </row>
    <row r="472" spans="1:14">
      <c r="A472" s="196" t="s">
        <v>762</v>
      </c>
      <c r="B472" s="197" t="s">
        <v>763</v>
      </c>
      <c r="C472" s="188">
        <v>544008412.89999998</v>
      </c>
      <c r="D472" s="188">
        <v>3759405</v>
      </c>
      <c r="E472" s="188">
        <v>225950730</v>
      </c>
      <c r="F472" s="188">
        <v>321817087.89999998</v>
      </c>
      <c r="G472" s="188">
        <v>0</v>
      </c>
      <c r="H472" s="189">
        <v>321817087.89999998</v>
      </c>
      <c r="I472" s="273"/>
      <c r="J472" s="273"/>
      <c r="M472" s="259"/>
      <c r="N472" s="259"/>
    </row>
    <row r="473" spans="1:14">
      <c r="A473" s="200" t="s">
        <v>764</v>
      </c>
      <c r="B473" s="201" t="s">
        <v>763</v>
      </c>
      <c r="C473" s="186">
        <v>544008412.89999998</v>
      </c>
      <c r="D473" s="186">
        <v>3759405</v>
      </c>
      <c r="E473" s="186">
        <v>225950730</v>
      </c>
      <c r="F473" s="186">
        <v>321817087.89999998</v>
      </c>
      <c r="G473" s="186">
        <v>0</v>
      </c>
      <c r="H473" s="187">
        <v>321817087.89999998</v>
      </c>
      <c r="I473" s="273"/>
      <c r="J473" s="273"/>
      <c r="M473" s="259"/>
      <c r="N473" s="259"/>
    </row>
    <row r="474" spans="1:14">
      <c r="A474" s="179" t="s">
        <v>130</v>
      </c>
      <c r="B474" s="177" t="s">
        <v>131</v>
      </c>
      <c r="C474" s="190">
        <v>-926122237.89999998</v>
      </c>
      <c r="D474" s="190">
        <v>225950730</v>
      </c>
      <c r="E474" s="190">
        <v>3759405</v>
      </c>
      <c r="F474" s="190">
        <v>-703930912.89999998</v>
      </c>
      <c r="G474" s="190">
        <v>0</v>
      </c>
      <c r="H474" s="191">
        <v>-703930912.89999998</v>
      </c>
      <c r="I474" s="273"/>
      <c r="J474" s="273"/>
      <c r="M474" s="259"/>
      <c r="N474" s="259"/>
    </row>
    <row r="475" spans="1:14">
      <c r="A475" s="255" t="s">
        <v>134</v>
      </c>
      <c r="B475" s="256" t="s">
        <v>765</v>
      </c>
      <c r="C475" s="257">
        <v>-347088385</v>
      </c>
      <c r="D475" s="257">
        <v>0</v>
      </c>
      <c r="E475" s="257">
        <v>0</v>
      </c>
      <c r="F475" s="257">
        <v>-347088385</v>
      </c>
      <c r="G475" s="257">
        <v>0</v>
      </c>
      <c r="H475" s="258">
        <v>-347088385</v>
      </c>
      <c r="I475" s="273"/>
      <c r="J475" s="273"/>
      <c r="M475" s="259"/>
      <c r="N475" s="259"/>
    </row>
    <row r="476" spans="1:14">
      <c r="A476" s="196" t="s">
        <v>766</v>
      </c>
      <c r="B476" s="197" t="s">
        <v>767</v>
      </c>
      <c r="C476" s="188">
        <v>-347088385</v>
      </c>
      <c r="D476" s="188">
        <v>0</v>
      </c>
      <c r="E476" s="188">
        <v>0</v>
      </c>
      <c r="F476" s="188">
        <v>-347088385</v>
      </c>
      <c r="G476" s="188">
        <v>0</v>
      </c>
      <c r="H476" s="189">
        <v>-347088385</v>
      </c>
      <c r="I476" s="273"/>
      <c r="J476" s="273"/>
      <c r="M476" s="259"/>
      <c r="N476" s="259"/>
    </row>
    <row r="477" spans="1:14">
      <c r="A477" s="200" t="s">
        <v>768</v>
      </c>
      <c r="B477" s="201" t="s">
        <v>767</v>
      </c>
      <c r="C477" s="186">
        <v>-347088385</v>
      </c>
      <c r="D477" s="186">
        <v>0</v>
      </c>
      <c r="E477" s="186">
        <v>0</v>
      </c>
      <c r="F477" s="186">
        <v>-347088385</v>
      </c>
      <c r="G477" s="186">
        <v>0</v>
      </c>
      <c r="H477" s="187">
        <v>-347088385</v>
      </c>
      <c r="I477" s="273"/>
      <c r="J477" s="273"/>
      <c r="M477" s="259"/>
      <c r="N477" s="259"/>
    </row>
    <row r="478" spans="1:14">
      <c r="A478" s="255" t="s">
        <v>138</v>
      </c>
      <c r="B478" s="256" t="s">
        <v>139</v>
      </c>
      <c r="C478" s="257">
        <v>-579033852.89999998</v>
      </c>
      <c r="D478" s="257">
        <v>225950730</v>
      </c>
      <c r="E478" s="257">
        <v>3759405</v>
      </c>
      <c r="F478" s="257">
        <v>-356842527.89999998</v>
      </c>
      <c r="G478" s="257">
        <v>0</v>
      </c>
      <c r="H478" s="258">
        <v>-356842527.89999998</v>
      </c>
      <c r="I478" s="273"/>
      <c r="J478" s="273"/>
      <c r="M478" s="259"/>
      <c r="N478" s="259"/>
    </row>
    <row r="479" spans="1:14">
      <c r="A479" s="196" t="s">
        <v>769</v>
      </c>
      <c r="B479" s="197" t="s">
        <v>770</v>
      </c>
      <c r="C479" s="188">
        <v>-35025440</v>
      </c>
      <c r="D479" s="188">
        <v>0</v>
      </c>
      <c r="E479" s="188">
        <v>0</v>
      </c>
      <c r="F479" s="188">
        <v>-35025440</v>
      </c>
      <c r="G479" s="188">
        <v>0</v>
      </c>
      <c r="H479" s="189">
        <v>-35025440</v>
      </c>
      <c r="I479" s="273"/>
      <c r="J479" s="273"/>
      <c r="M479" s="259"/>
      <c r="N479" s="259"/>
    </row>
    <row r="480" spans="1:14">
      <c r="A480" s="200" t="s">
        <v>771</v>
      </c>
      <c r="B480" s="201" t="s">
        <v>770</v>
      </c>
      <c r="C480" s="186">
        <v>-35025440</v>
      </c>
      <c r="D480" s="186">
        <v>0</v>
      </c>
      <c r="E480" s="186">
        <v>0</v>
      </c>
      <c r="F480" s="186">
        <v>-35025440</v>
      </c>
      <c r="G480" s="186">
        <v>0</v>
      </c>
      <c r="H480" s="187">
        <v>-35025440</v>
      </c>
      <c r="I480" s="273"/>
      <c r="J480" s="273"/>
      <c r="M480" s="259"/>
      <c r="N480" s="259"/>
    </row>
    <row r="481" spans="1:10">
      <c r="A481" s="196" t="s">
        <v>772</v>
      </c>
      <c r="B481" s="197" t="s">
        <v>773</v>
      </c>
      <c r="C481" s="188">
        <v>-544008412.89999998</v>
      </c>
      <c r="D481" s="188">
        <v>225950730</v>
      </c>
      <c r="E481" s="188">
        <v>3759405</v>
      </c>
      <c r="F481" s="188">
        <v>-321817087.89999998</v>
      </c>
      <c r="G481" s="188">
        <v>0</v>
      </c>
      <c r="H481" s="189">
        <v>-321817087.89999998</v>
      </c>
      <c r="I481" s="273"/>
      <c r="J481" s="273"/>
    </row>
    <row r="482" spans="1:10">
      <c r="A482" s="200" t="s">
        <v>774</v>
      </c>
      <c r="B482" s="201" t="s">
        <v>763</v>
      </c>
      <c r="C482" s="186">
        <v>-544008412.89999998</v>
      </c>
      <c r="D482" s="186">
        <v>225950730</v>
      </c>
      <c r="E482" s="186">
        <v>3759405</v>
      </c>
      <c r="F482" s="186">
        <v>-321817087.89999998</v>
      </c>
      <c r="G482" s="186">
        <v>0</v>
      </c>
      <c r="H482" s="187">
        <v>-321817087.89999998</v>
      </c>
      <c r="I482" s="273"/>
      <c r="J482" s="273"/>
    </row>
    <row r="483" spans="1:10">
      <c r="A483" s="247" t="s">
        <v>108</v>
      </c>
      <c r="B483" s="248" t="s">
        <v>109</v>
      </c>
      <c r="C483" s="249">
        <v>0</v>
      </c>
      <c r="D483" s="249">
        <v>230006098</v>
      </c>
      <c r="E483" s="249">
        <v>230006098</v>
      </c>
      <c r="F483" s="249">
        <v>0</v>
      </c>
      <c r="G483" s="249">
        <v>0</v>
      </c>
      <c r="H483" s="250">
        <v>0</v>
      </c>
      <c r="I483" s="273"/>
      <c r="J483" s="273"/>
    </row>
    <row r="484" spans="1:10">
      <c r="A484" s="179" t="s">
        <v>112</v>
      </c>
      <c r="B484" s="177" t="s">
        <v>113</v>
      </c>
      <c r="C484" s="190">
        <v>34882009478.209999</v>
      </c>
      <c r="D484" s="190">
        <v>64345036</v>
      </c>
      <c r="E484" s="190">
        <v>165661062</v>
      </c>
      <c r="F484" s="190">
        <v>34983325504.209999</v>
      </c>
      <c r="G484" s="190">
        <v>0</v>
      </c>
      <c r="H484" s="191">
        <v>34983325504.209999</v>
      </c>
    </row>
    <row r="485" spans="1:10" ht="25.5">
      <c r="A485" s="255" t="s">
        <v>116</v>
      </c>
      <c r="B485" s="256" t="s">
        <v>117</v>
      </c>
      <c r="C485" s="257">
        <v>34860622474</v>
      </c>
      <c r="D485" s="257">
        <v>64345036</v>
      </c>
      <c r="E485" s="257">
        <v>165661062</v>
      </c>
      <c r="F485" s="257">
        <v>34961938500</v>
      </c>
      <c r="G485" s="257">
        <v>0</v>
      </c>
      <c r="H485" s="258">
        <v>34961938500</v>
      </c>
    </row>
    <row r="486" spans="1:10">
      <c r="A486" s="196" t="s">
        <v>775</v>
      </c>
      <c r="B486" s="197" t="s">
        <v>776</v>
      </c>
      <c r="C486" s="188">
        <v>34860622474</v>
      </c>
      <c r="D486" s="188">
        <v>64345036</v>
      </c>
      <c r="E486" s="188">
        <v>165661062</v>
      </c>
      <c r="F486" s="188">
        <v>34961938500</v>
      </c>
      <c r="G486" s="188">
        <v>0</v>
      </c>
      <c r="H486" s="189">
        <v>34961938500</v>
      </c>
    </row>
    <row r="487" spans="1:10">
      <c r="A487" s="200" t="s">
        <v>777</v>
      </c>
      <c r="B487" s="201" t="s">
        <v>776</v>
      </c>
      <c r="C487" s="186">
        <v>34860622474</v>
      </c>
      <c r="D487" s="186">
        <v>64345036</v>
      </c>
      <c r="E487" s="186">
        <v>165661062</v>
      </c>
      <c r="F487" s="186">
        <v>34961938500</v>
      </c>
      <c r="G487" s="186">
        <v>0</v>
      </c>
      <c r="H487" s="187">
        <v>34961938500</v>
      </c>
    </row>
    <row r="488" spans="1:10">
      <c r="A488" s="255" t="s">
        <v>120</v>
      </c>
      <c r="B488" s="256" t="s">
        <v>121</v>
      </c>
      <c r="C488" s="257">
        <v>21387004.210000001</v>
      </c>
      <c r="D488" s="257">
        <v>0</v>
      </c>
      <c r="E488" s="257">
        <v>0</v>
      </c>
      <c r="F488" s="257">
        <v>21387004.210000001</v>
      </c>
      <c r="G488" s="257">
        <v>0</v>
      </c>
      <c r="H488" s="258">
        <v>21387004.210000001</v>
      </c>
    </row>
    <row r="489" spans="1:10">
      <c r="A489" s="196" t="s">
        <v>778</v>
      </c>
      <c r="B489" s="197" t="s">
        <v>779</v>
      </c>
      <c r="C489" s="188">
        <v>21387004.210000001</v>
      </c>
      <c r="D489" s="188">
        <v>0</v>
      </c>
      <c r="E489" s="188">
        <v>0</v>
      </c>
      <c r="F489" s="188">
        <v>21387004.210000001</v>
      </c>
      <c r="G489" s="188">
        <v>0</v>
      </c>
      <c r="H489" s="189">
        <v>21387004.210000001</v>
      </c>
    </row>
    <row r="490" spans="1:10">
      <c r="A490" s="200" t="s">
        <v>780</v>
      </c>
      <c r="B490" s="201" t="s">
        <v>779</v>
      </c>
      <c r="C490" s="186">
        <v>21387004.210000001</v>
      </c>
      <c r="D490" s="186">
        <v>0</v>
      </c>
      <c r="E490" s="186">
        <v>0</v>
      </c>
      <c r="F490" s="186">
        <v>21387004.210000001</v>
      </c>
      <c r="G490" s="186">
        <v>0</v>
      </c>
      <c r="H490" s="187">
        <v>21387004.210000001</v>
      </c>
    </row>
    <row r="491" spans="1:10">
      <c r="A491" s="179" t="s">
        <v>124</v>
      </c>
      <c r="B491" s="177" t="s">
        <v>125</v>
      </c>
      <c r="C491" s="190">
        <v>1568714125</v>
      </c>
      <c r="D491" s="190">
        <v>0</v>
      </c>
      <c r="E491" s="190">
        <v>0</v>
      </c>
      <c r="F491" s="190">
        <v>1568714125</v>
      </c>
      <c r="G491" s="190">
        <v>0</v>
      </c>
      <c r="H491" s="191">
        <v>1568714125</v>
      </c>
    </row>
    <row r="492" spans="1:10">
      <c r="A492" s="255" t="s">
        <v>128</v>
      </c>
      <c r="B492" s="256" t="s">
        <v>129</v>
      </c>
      <c r="C492" s="257">
        <v>1568714125</v>
      </c>
      <c r="D492" s="257">
        <v>0</v>
      </c>
      <c r="E492" s="257">
        <v>0</v>
      </c>
      <c r="F492" s="257">
        <v>1568714125</v>
      </c>
      <c r="G492" s="257">
        <v>0</v>
      </c>
      <c r="H492" s="258">
        <v>1568714125</v>
      </c>
    </row>
    <row r="493" spans="1:10">
      <c r="A493" s="196" t="s">
        <v>781</v>
      </c>
      <c r="B493" s="197" t="s">
        <v>782</v>
      </c>
      <c r="C493" s="188">
        <v>1568714125</v>
      </c>
      <c r="D493" s="188">
        <v>0</v>
      </c>
      <c r="E493" s="188">
        <v>0</v>
      </c>
      <c r="F493" s="188">
        <v>1568714125</v>
      </c>
      <c r="G493" s="188">
        <v>0</v>
      </c>
      <c r="H493" s="189">
        <v>1568714125</v>
      </c>
    </row>
    <row r="494" spans="1:10">
      <c r="A494" s="200" t="s">
        <v>783</v>
      </c>
      <c r="B494" s="201" t="s">
        <v>782</v>
      </c>
      <c r="C494" s="186">
        <v>1568714125</v>
      </c>
      <c r="D494" s="186">
        <v>0</v>
      </c>
      <c r="E494" s="186">
        <v>0</v>
      </c>
      <c r="F494" s="186">
        <v>1568714125</v>
      </c>
      <c r="G494" s="186">
        <v>0</v>
      </c>
      <c r="H494" s="187">
        <v>1568714125</v>
      </c>
    </row>
    <row r="495" spans="1:10">
      <c r="A495" s="179" t="s">
        <v>132</v>
      </c>
      <c r="B495" s="177" t="s">
        <v>133</v>
      </c>
      <c r="C495" s="190">
        <v>-36450723603.209999</v>
      </c>
      <c r="D495" s="190">
        <v>165661062</v>
      </c>
      <c r="E495" s="190">
        <v>64345036</v>
      </c>
      <c r="F495" s="190">
        <v>-36552039629.209999</v>
      </c>
      <c r="G495" s="190">
        <v>0</v>
      </c>
      <c r="H495" s="191">
        <v>-36552039629.209999</v>
      </c>
    </row>
    <row r="496" spans="1:10">
      <c r="A496" s="255" t="s">
        <v>136</v>
      </c>
      <c r="B496" s="256" t="s">
        <v>137</v>
      </c>
      <c r="C496" s="257">
        <v>-34882009478.209999</v>
      </c>
      <c r="D496" s="257">
        <v>165661062</v>
      </c>
      <c r="E496" s="257">
        <v>64345036</v>
      </c>
      <c r="F496" s="257">
        <v>-34983325504.209999</v>
      </c>
      <c r="G496" s="257">
        <v>0</v>
      </c>
      <c r="H496" s="258">
        <v>-34983325504.209999</v>
      </c>
    </row>
    <row r="497" spans="1:8">
      <c r="A497" s="196" t="s">
        <v>784</v>
      </c>
      <c r="B497" s="197" t="s">
        <v>785</v>
      </c>
      <c r="C497" s="277">
        <v>-34860622474</v>
      </c>
      <c r="D497" s="277">
        <v>165661062</v>
      </c>
      <c r="E497" s="277">
        <v>64345036</v>
      </c>
      <c r="F497" s="277">
        <v>-34961938500</v>
      </c>
      <c r="G497" s="277">
        <v>0</v>
      </c>
      <c r="H497" s="278">
        <v>-34961938500</v>
      </c>
    </row>
    <row r="498" spans="1:8" ht="13.5" thickBot="1">
      <c r="A498" s="279" t="s">
        <v>786</v>
      </c>
      <c r="B498" s="280" t="s">
        <v>785</v>
      </c>
      <c r="C498" s="281">
        <v>-34860622474</v>
      </c>
      <c r="D498" s="281">
        <v>165661062</v>
      </c>
      <c r="E498" s="281">
        <v>64345036</v>
      </c>
      <c r="F498" s="281">
        <v>-34961938500</v>
      </c>
      <c r="G498" s="281">
        <v>0</v>
      </c>
      <c r="H498" s="282">
        <v>-34961938500</v>
      </c>
    </row>
    <row r="499" spans="1:8">
      <c r="A499" s="273" t="s">
        <v>787</v>
      </c>
      <c r="B499" s="273" t="s">
        <v>788</v>
      </c>
      <c r="C499" s="283">
        <v>-21387004.210000001</v>
      </c>
      <c r="D499" s="283">
        <v>0</v>
      </c>
      <c r="E499" s="283">
        <v>0</v>
      </c>
      <c r="F499" s="283">
        <v>-21387004.210000001</v>
      </c>
      <c r="G499" s="276">
        <v>0</v>
      </c>
      <c r="H499" s="276">
        <v>-21387004.210000001</v>
      </c>
    </row>
    <row r="500" spans="1:8">
      <c r="A500" s="273" t="s">
        <v>789</v>
      </c>
      <c r="B500" s="273" t="s">
        <v>788</v>
      </c>
      <c r="C500" s="283">
        <v>-21387004.210000001</v>
      </c>
      <c r="D500" s="283">
        <v>0</v>
      </c>
      <c r="E500" s="283">
        <v>0</v>
      </c>
      <c r="F500" s="283">
        <v>-21387004.210000001</v>
      </c>
      <c r="G500" s="276">
        <v>0</v>
      </c>
      <c r="H500" s="276">
        <v>-21387004.210000001</v>
      </c>
    </row>
    <row r="501" spans="1:8">
      <c r="A501" s="273" t="s">
        <v>140</v>
      </c>
      <c r="B501" s="273" t="s">
        <v>141</v>
      </c>
      <c r="C501" s="283">
        <v>-1568714125</v>
      </c>
      <c r="D501" s="283">
        <v>0</v>
      </c>
      <c r="E501" s="283">
        <v>0</v>
      </c>
      <c r="F501" s="283">
        <v>-1568714125</v>
      </c>
      <c r="G501" s="276">
        <v>0</v>
      </c>
      <c r="H501" s="276">
        <v>-1568714125</v>
      </c>
    </row>
    <row r="502" spans="1:8">
      <c r="A502" s="273" t="s">
        <v>790</v>
      </c>
      <c r="B502" s="273" t="s">
        <v>791</v>
      </c>
      <c r="C502" s="283">
        <v>-1568714125</v>
      </c>
      <c r="D502" s="283">
        <v>0</v>
      </c>
      <c r="E502" s="283">
        <v>0</v>
      </c>
      <c r="F502" s="283">
        <v>-1568714125</v>
      </c>
      <c r="G502" s="276">
        <v>0</v>
      </c>
      <c r="H502" s="276">
        <v>-1568714125</v>
      </c>
    </row>
    <row r="503" spans="1:8">
      <c r="A503" s="273" t="s">
        <v>792</v>
      </c>
      <c r="B503" s="273" t="s">
        <v>782</v>
      </c>
      <c r="C503" s="283">
        <v>-1568714125</v>
      </c>
      <c r="D503" s="283">
        <v>0</v>
      </c>
      <c r="E503" s="283">
        <v>0</v>
      </c>
      <c r="F503" s="283">
        <v>-1568714125</v>
      </c>
      <c r="G503" s="276">
        <v>0</v>
      </c>
      <c r="H503" s="276">
        <v>-1568714125</v>
      </c>
    </row>
  </sheetData>
  <autoFilter ref="A6:K503" xr:uid="{00000000-0009-0000-0000-000002000000}"/>
  <printOptions horizontalCentered="1"/>
  <pageMargins left="0.25" right="0.15748031496062992" top="0.28999999999999998" bottom="0.32" header="0.51" footer="0.17"/>
  <pageSetup scale="59" fitToHeight="6" orientation="portrait" r:id="rId1"/>
  <headerFooter alignWithMargins="0"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76"/>
  <sheetViews>
    <sheetView workbookViewId="0">
      <selection activeCell="K222" sqref="K222"/>
    </sheetView>
  </sheetViews>
  <sheetFormatPr baseColWidth="10" defaultRowHeight="12.75"/>
  <cols>
    <col min="1" max="1" width="13.7109375" style="290" bestFit="1" customWidth="1"/>
    <col min="2" max="2" width="42" style="290" customWidth="1"/>
    <col min="3" max="3" width="19.28515625" style="288" bestFit="1" customWidth="1"/>
    <col min="4" max="5" width="18.140625" style="288" bestFit="1" customWidth="1"/>
    <col min="6" max="6" width="18.5703125" style="288" bestFit="1" customWidth="1"/>
    <col min="7" max="7" width="19.28515625" style="288" bestFit="1" customWidth="1"/>
    <col min="8" max="8" width="18.5703125" style="288" customWidth="1"/>
    <col min="9" max="9" width="14.5703125" style="288" bestFit="1" customWidth="1"/>
    <col min="10" max="10" width="14.28515625" style="290" bestFit="1" customWidth="1"/>
    <col min="11" max="16384" width="11.42578125" style="290"/>
  </cols>
  <sheetData>
    <row r="1" spans="1:11" s="263" customFormat="1" ht="25.5">
      <c r="A1" s="260" t="s">
        <v>209</v>
      </c>
      <c r="B1" s="260" t="s">
        <v>210</v>
      </c>
      <c r="C1" s="286"/>
      <c r="F1" s="286"/>
      <c r="G1" s="286"/>
      <c r="H1" s="286"/>
      <c r="I1" s="287"/>
    </row>
    <row r="2" spans="1:11" s="263" customFormat="1" ht="25.5">
      <c r="A2" s="260" t="s">
        <v>211</v>
      </c>
      <c r="B2" s="260" t="s">
        <v>212</v>
      </c>
      <c r="C2" s="286"/>
      <c r="F2" s="286"/>
      <c r="G2" s="286"/>
      <c r="H2" s="286"/>
      <c r="I2" s="287"/>
    </row>
    <row r="3" spans="1:11" s="263" customFormat="1" ht="25.5">
      <c r="A3" s="260" t="s">
        <v>213</v>
      </c>
      <c r="B3" s="264" t="s">
        <v>826</v>
      </c>
      <c r="C3" s="286"/>
      <c r="F3" s="286"/>
      <c r="G3" s="286"/>
      <c r="H3" s="286"/>
      <c r="I3" s="287"/>
    </row>
    <row r="4" spans="1:11" s="263" customFormat="1" ht="25.5">
      <c r="A4" s="260" t="s">
        <v>214</v>
      </c>
      <c r="B4" s="264" t="s">
        <v>827</v>
      </c>
      <c r="C4" s="286"/>
      <c r="F4" s="286"/>
      <c r="G4" s="286"/>
      <c r="H4" s="286"/>
      <c r="I4" s="287"/>
    </row>
    <row r="5" spans="1:11" s="263" customFormat="1" ht="13.5" thickBot="1">
      <c r="A5" s="266"/>
      <c r="B5" s="266"/>
      <c r="C5" s="286"/>
      <c r="F5" s="286"/>
      <c r="G5" s="286"/>
      <c r="H5" s="286"/>
      <c r="I5" s="287"/>
    </row>
    <row r="6" spans="1:11" s="289" customFormat="1" ht="28.5" customHeight="1" thickBot="1">
      <c r="A6" s="267" t="s">
        <v>215</v>
      </c>
      <c r="B6" s="268" t="s">
        <v>211</v>
      </c>
      <c r="C6" s="269" t="s">
        <v>216</v>
      </c>
      <c r="D6" s="269" t="s">
        <v>217</v>
      </c>
      <c r="E6" s="269" t="s">
        <v>218</v>
      </c>
      <c r="F6" s="269" t="s">
        <v>219</v>
      </c>
      <c r="G6" s="269" t="s">
        <v>220</v>
      </c>
      <c r="H6" s="269" t="s">
        <v>221</v>
      </c>
      <c r="I6" s="288"/>
    </row>
    <row r="7" spans="1:11">
      <c r="A7" s="243" t="s">
        <v>222</v>
      </c>
      <c r="B7" s="244" t="s">
        <v>223</v>
      </c>
      <c r="C7" s="245">
        <v>20309997264.59</v>
      </c>
      <c r="D7" s="245">
        <v>1117480694</v>
      </c>
      <c r="E7" s="245">
        <v>2488671445.9899998</v>
      </c>
      <c r="F7" s="245">
        <v>18938806512.599998</v>
      </c>
      <c r="G7" s="245">
        <v>10556654815.530001</v>
      </c>
      <c r="H7" s="246">
        <v>8382151697.0699997</v>
      </c>
      <c r="I7" s="288">
        <f>+F7-F90-F191</f>
        <v>-237300954.67000008</v>
      </c>
      <c r="J7" s="341">
        <f>+F203-F222</f>
        <v>-237300954.67000008</v>
      </c>
      <c r="K7" s="341">
        <f>+I7-J7</f>
        <v>0</v>
      </c>
    </row>
    <row r="8" spans="1:11">
      <c r="A8" s="131" t="s">
        <v>16</v>
      </c>
      <c r="B8" s="132" t="s">
        <v>17</v>
      </c>
      <c r="C8" s="180">
        <v>446110100.68000001</v>
      </c>
      <c r="D8" s="180">
        <v>687598234</v>
      </c>
      <c r="E8" s="180">
        <v>315901289</v>
      </c>
      <c r="F8" s="180">
        <v>817807045.67999995</v>
      </c>
      <c r="G8" s="180">
        <v>817807045.67999995</v>
      </c>
      <c r="H8" s="181">
        <v>0</v>
      </c>
    </row>
    <row r="9" spans="1:11">
      <c r="A9" s="251" t="s">
        <v>20</v>
      </c>
      <c r="B9" s="252" t="s">
        <v>21</v>
      </c>
      <c r="C9" s="253">
        <v>10000000</v>
      </c>
      <c r="D9" s="253">
        <v>0</v>
      </c>
      <c r="E9" s="253">
        <v>0</v>
      </c>
      <c r="F9" s="253">
        <v>10000000</v>
      </c>
      <c r="G9" s="253">
        <v>10000000</v>
      </c>
      <c r="H9" s="254">
        <v>0</v>
      </c>
    </row>
    <row r="10" spans="1:11">
      <c r="A10" s="293" t="s">
        <v>224</v>
      </c>
      <c r="B10" s="293" t="s">
        <v>225</v>
      </c>
      <c r="C10" s="294">
        <v>10000000</v>
      </c>
      <c r="D10" s="294">
        <v>0</v>
      </c>
      <c r="E10" s="294">
        <v>0</v>
      </c>
      <c r="F10" s="294">
        <v>10000000</v>
      </c>
      <c r="G10" s="294">
        <v>10000000</v>
      </c>
      <c r="H10" s="294">
        <v>0</v>
      </c>
    </row>
    <row r="11" spans="1:11">
      <c r="A11" s="284" t="s">
        <v>226</v>
      </c>
      <c r="B11" s="284" t="s">
        <v>227</v>
      </c>
      <c r="C11" s="291">
        <v>10000000</v>
      </c>
      <c r="D11" s="291">
        <v>0</v>
      </c>
      <c r="E11" s="291">
        <v>0</v>
      </c>
      <c r="F11" s="291">
        <v>10000000</v>
      </c>
      <c r="G11" s="291">
        <v>10000000</v>
      </c>
      <c r="H11" s="291">
        <v>0</v>
      </c>
    </row>
    <row r="12" spans="1:11">
      <c r="A12" s="295" t="s">
        <v>24</v>
      </c>
      <c r="B12" s="295" t="s">
        <v>25</v>
      </c>
      <c r="C12" s="296">
        <v>436110100.68000001</v>
      </c>
      <c r="D12" s="296">
        <v>687598234</v>
      </c>
      <c r="E12" s="296">
        <v>315901289</v>
      </c>
      <c r="F12" s="296">
        <v>807807045.67999995</v>
      </c>
      <c r="G12" s="296">
        <v>807807045.67999995</v>
      </c>
      <c r="H12" s="296">
        <v>0</v>
      </c>
    </row>
    <row r="13" spans="1:11">
      <c r="A13" s="293" t="s">
        <v>228</v>
      </c>
      <c r="B13" s="293" t="s">
        <v>227</v>
      </c>
      <c r="C13" s="294">
        <v>436110100.68000001</v>
      </c>
      <c r="D13" s="294">
        <v>687598234</v>
      </c>
      <c r="E13" s="294">
        <v>315901289</v>
      </c>
      <c r="F13" s="294">
        <v>807807045.67999995</v>
      </c>
      <c r="G13" s="294">
        <v>807807045.67999995</v>
      </c>
      <c r="H13" s="294">
        <v>0</v>
      </c>
    </row>
    <row r="14" spans="1:11">
      <c r="A14" s="284" t="s">
        <v>229</v>
      </c>
      <c r="B14" s="284" t="s">
        <v>227</v>
      </c>
      <c r="C14" s="291">
        <v>436110100.68000001</v>
      </c>
      <c r="D14" s="291">
        <v>687598234</v>
      </c>
      <c r="E14" s="291">
        <v>315901289</v>
      </c>
      <c r="F14" s="291">
        <v>807807045.67999995</v>
      </c>
      <c r="G14" s="291">
        <v>807807045.67999995</v>
      </c>
      <c r="H14" s="291">
        <v>0</v>
      </c>
    </row>
    <row r="15" spans="1:11">
      <c r="A15" s="297" t="s">
        <v>28</v>
      </c>
      <c r="B15" s="297" t="s">
        <v>230</v>
      </c>
      <c r="C15" s="298">
        <v>4006621265.0999999</v>
      </c>
      <c r="D15" s="298">
        <v>412298989</v>
      </c>
      <c r="E15" s="298">
        <v>441370325</v>
      </c>
      <c r="F15" s="298">
        <v>3977549929.0999999</v>
      </c>
      <c r="G15" s="298">
        <v>3125358679.0999999</v>
      </c>
      <c r="H15" s="298">
        <v>852191250</v>
      </c>
    </row>
    <row r="16" spans="1:11" ht="25.5">
      <c r="A16" s="295" t="s">
        <v>32</v>
      </c>
      <c r="B16" s="295" t="s">
        <v>33</v>
      </c>
      <c r="C16" s="296">
        <v>4189303535.1999998</v>
      </c>
      <c r="D16" s="296">
        <v>381454787</v>
      </c>
      <c r="E16" s="296">
        <v>425991100</v>
      </c>
      <c r="F16" s="296">
        <v>4144767222.1999998</v>
      </c>
      <c r="G16" s="296">
        <v>3019201370.1999998</v>
      </c>
      <c r="H16" s="296">
        <v>1125565852</v>
      </c>
    </row>
    <row r="17" spans="1:8" s="288" customFormat="1">
      <c r="A17" s="293" t="s">
        <v>231</v>
      </c>
      <c r="B17" s="293" t="s">
        <v>232</v>
      </c>
      <c r="C17" s="294">
        <v>4189303535.1999998</v>
      </c>
      <c r="D17" s="294">
        <v>381454787</v>
      </c>
      <c r="E17" s="294">
        <v>425991100</v>
      </c>
      <c r="F17" s="294">
        <v>4144767222.1999998</v>
      </c>
      <c r="G17" s="294">
        <v>3019201370.1999998</v>
      </c>
      <c r="H17" s="294">
        <v>1125565852</v>
      </c>
    </row>
    <row r="18" spans="1:8" s="288" customFormat="1">
      <c r="A18" s="284" t="s">
        <v>233</v>
      </c>
      <c r="B18" s="284" t="s">
        <v>232</v>
      </c>
      <c r="C18" s="291">
        <v>4189303535.1999998</v>
      </c>
      <c r="D18" s="291">
        <v>381454787</v>
      </c>
      <c r="E18" s="291">
        <v>425991100</v>
      </c>
      <c r="F18" s="291">
        <v>4144767222.1999998</v>
      </c>
      <c r="G18" s="291">
        <v>3019201370.1999998</v>
      </c>
      <c r="H18" s="291">
        <v>1125565852</v>
      </c>
    </row>
    <row r="19" spans="1:8" s="288" customFormat="1">
      <c r="A19" s="295" t="s">
        <v>36</v>
      </c>
      <c r="B19" s="295" t="s">
        <v>37</v>
      </c>
      <c r="C19" s="296">
        <v>90778083.900000006</v>
      </c>
      <c r="D19" s="296">
        <v>30758450</v>
      </c>
      <c r="E19" s="296">
        <v>15379225</v>
      </c>
      <c r="F19" s="296">
        <v>106157308.90000001</v>
      </c>
      <c r="G19" s="296">
        <v>106157308.90000001</v>
      </c>
      <c r="H19" s="296">
        <v>0</v>
      </c>
    </row>
    <row r="20" spans="1:8" s="288" customFormat="1">
      <c r="A20" s="293" t="s">
        <v>237</v>
      </c>
      <c r="B20" s="293" t="s">
        <v>238</v>
      </c>
      <c r="C20" s="294">
        <v>90778083.900000006</v>
      </c>
      <c r="D20" s="294">
        <v>30758450</v>
      </c>
      <c r="E20" s="294">
        <v>15379225</v>
      </c>
      <c r="F20" s="294">
        <v>106157308.90000001</v>
      </c>
      <c r="G20" s="294">
        <v>106157308.90000001</v>
      </c>
      <c r="H20" s="294">
        <v>0</v>
      </c>
    </row>
    <row r="21" spans="1:8" s="288" customFormat="1">
      <c r="A21" s="284" t="s">
        <v>239</v>
      </c>
      <c r="B21" s="284" t="s">
        <v>238</v>
      </c>
      <c r="C21" s="291">
        <v>90778083.900000006</v>
      </c>
      <c r="D21" s="291">
        <v>30758450</v>
      </c>
      <c r="E21" s="291">
        <v>15379225</v>
      </c>
      <c r="F21" s="291">
        <v>106157308.90000001</v>
      </c>
      <c r="G21" s="291">
        <v>106157308.90000001</v>
      </c>
      <c r="H21" s="291">
        <v>0</v>
      </c>
    </row>
    <row r="22" spans="1:8" s="288" customFormat="1" ht="25.5">
      <c r="A22" s="295" t="s">
        <v>40</v>
      </c>
      <c r="B22" s="295" t="s">
        <v>41</v>
      </c>
      <c r="C22" s="296">
        <v>-273460354</v>
      </c>
      <c r="D22" s="296">
        <v>85752</v>
      </c>
      <c r="E22" s="296">
        <v>0</v>
      </c>
      <c r="F22" s="296">
        <v>-273374602</v>
      </c>
      <c r="G22" s="296">
        <v>0</v>
      </c>
      <c r="H22" s="296">
        <v>-273374602</v>
      </c>
    </row>
    <row r="23" spans="1:8" s="288" customFormat="1">
      <c r="A23" s="293" t="s">
        <v>243</v>
      </c>
      <c r="B23" s="293" t="s">
        <v>244</v>
      </c>
      <c r="C23" s="294">
        <v>-273460354</v>
      </c>
      <c r="D23" s="294">
        <v>85752</v>
      </c>
      <c r="E23" s="294">
        <v>0</v>
      </c>
      <c r="F23" s="294">
        <v>-273374602</v>
      </c>
      <c r="G23" s="294">
        <v>0</v>
      </c>
      <c r="H23" s="294">
        <v>-273374602</v>
      </c>
    </row>
    <row r="24" spans="1:8" s="288" customFormat="1">
      <c r="A24" s="284" t="s">
        <v>245</v>
      </c>
      <c r="B24" s="284" t="s">
        <v>244</v>
      </c>
      <c r="C24" s="291">
        <v>-273460354</v>
      </c>
      <c r="D24" s="291">
        <v>85752</v>
      </c>
      <c r="E24" s="291">
        <v>0</v>
      </c>
      <c r="F24" s="291">
        <v>-273374602</v>
      </c>
      <c r="G24" s="291">
        <v>0</v>
      </c>
      <c r="H24" s="291">
        <v>-273374602</v>
      </c>
    </row>
    <row r="25" spans="1:8" s="288" customFormat="1">
      <c r="A25" s="297" t="s">
        <v>73</v>
      </c>
      <c r="B25" s="297" t="s">
        <v>74</v>
      </c>
      <c r="C25" s="298">
        <v>7555062632.0699997</v>
      </c>
      <c r="D25" s="298">
        <v>0</v>
      </c>
      <c r="E25" s="298">
        <v>25102185</v>
      </c>
      <c r="F25" s="298">
        <v>7529960447.0699997</v>
      </c>
      <c r="G25" s="298">
        <v>0</v>
      </c>
      <c r="H25" s="298">
        <v>7529960447.0699997</v>
      </c>
    </row>
    <row r="26" spans="1:8" s="288" customFormat="1">
      <c r="A26" s="295" t="s">
        <v>75</v>
      </c>
      <c r="B26" s="295" t="s">
        <v>76</v>
      </c>
      <c r="C26" s="296">
        <v>1030903897</v>
      </c>
      <c r="D26" s="296">
        <v>0</v>
      </c>
      <c r="E26" s="296">
        <v>0</v>
      </c>
      <c r="F26" s="296">
        <v>1030903897</v>
      </c>
      <c r="G26" s="296">
        <v>0</v>
      </c>
      <c r="H26" s="296">
        <v>1030903897</v>
      </c>
    </row>
    <row r="27" spans="1:8" s="288" customFormat="1">
      <c r="A27" s="293" t="s">
        <v>256</v>
      </c>
      <c r="B27" s="293" t="s">
        <v>257</v>
      </c>
      <c r="C27" s="294">
        <v>1030903897</v>
      </c>
      <c r="D27" s="294">
        <v>0</v>
      </c>
      <c r="E27" s="294">
        <v>0</v>
      </c>
      <c r="F27" s="294">
        <v>1030903897</v>
      </c>
      <c r="G27" s="294">
        <v>0</v>
      </c>
      <c r="H27" s="294">
        <v>1030903897</v>
      </c>
    </row>
    <row r="28" spans="1:8" s="288" customFormat="1">
      <c r="A28" s="284" t="s">
        <v>258</v>
      </c>
      <c r="B28" s="284" t="s">
        <v>257</v>
      </c>
      <c r="C28" s="291">
        <v>1030903897</v>
      </c>
      <c r="D28" s="291">
        <v>0</v>
      </c>
      <c r="E28" s="291">
        <v>0</v>
      </c>
      <c r="F28" s="291">
        <v>1030903897</v>
      </c>
      <c r="G28" s="291">
        <v>0</v>
      </c>
      <c r="H28" s="291">
        <v>1030903897</v>
      </c>
    </row>
    <row r="29" spans="1:8" s="288" customFormat="1">
      <c r="A29" s="295" t="s">
        <v>77</v>
      </c>
      <c r="B29" s="295" t="s">
        <v>78</v>
      </c>
      <c r="C29" s="296">
        <v>296624820</v>
      </c>
      <c r="D29" s="296">
        <v>0</v>
      </c>
      <c r="E29" s="296">
        <v>0</v>
      </c>
      <c r="F29" s="296">
        <v>296624820</v>
      </c>
      <c r="G29" s="296">
        <v>0</v>
      </c>
      <c r="H29" s="296">
        <v>296624820</v>
      </c>
    </row>
    <row r="30" spans="1:8" s="288" customFormat="1">
      <c r="A30" s="293" t="s">
        <v>259</v>
      </c>
      <c r="B30" s="293" t="s">
        <v>260</v>
      </c>
      <c r="C30" s="294">
        <v>296624820</v>
      </c>
      <c r="D30" s="294">
        <v>0</v>
      </c>
      <c r="E30" s="294">
        <v>0</v>
      </c>
      <c r="F30" s="294">
        <v>296624820</v>
      </c>
      <c r="G30" s="294">
        <v>0</v>
      </c>
      <c r="H30" s="294">
        <v>296624820</v>
      </c>
    </row>
    <row r="31" spans="1:8" s="288" customFormat="1">
      <c r="A31" s="284" t="s">
        <v>261</v>
      </c>
      <c r="B31" s="284" t="s">
        <v>262</v>
      </c>
      <c r="C31" s="291">
        <v>296624820</v>
      </c>
      <c r="D31" s="291">
        <v>0</v>
      </c>
      <c r="E31" s="291">
        <v>0</v>
      </c>
      <c r="F31" s="291">
        <v>296624820</v>
      </c>
      <c r="G31" s="291">
        <v>0</v>
      </c>
      <c r="H31" s="291">
        <v>296624820</v>
      </c>
    </row>
    <row r="32" spans="1:8" s="288" customFormat="1">
      <c r="A32" s="295" t="s">
        <v>84</v>
      </c>
      <c r="B32" s="295" t="s">
        <v>85</v>
      </c>
      <c r="C32" s="296">
        <v>6399186000.0100002</v>
      </c>
      <c r="D32" s="296">
        <v>0</v>
      </c>
      <c r="E32" s="296">
        <v>0</v>
      </c>
      <c r="F32" s="296">
        <v>6399186000.0100002</v>
      </c>
      <c r="G32" s="296">
        <v>0</v>
      </c>
      <c r="H32" s="296">
        <v>6399186000.0100002</v>
      </c>
    </row>
    <row r="33" spans="1:8" s="288" customFormat="1">
      <c r="A33" s="293" t="s">
        <v>279</v>
      </c>
      <c r="B33" s="293" t="s">
        <v>280</v>
      </c>
      <c r="C33" s="294">
        <v>5864186000.0100002</v>
      </c>
      <c r="D33" s="294">
        <v>0</v>
      </c>
      <c r="E33" s="294">
        <v>0</v>
      </c>
      <c r="F33" s="294">
        <v>5864186000.0100002</v>
      </c>
      <c r="G33" s="294">
        <v>0</v>
      </c>
      <c r="H33" s="294">
        <v>5864186000.0100002</v>
      </c>
    </row>
    <row r="34" spans="1:8" s="288" customFormat="1">
      <c r="A34" s="284" t="s">
        <v>281</v>
      </c>
      <c r="B34" s="284" t="s">
        <v>280</v>
      </c>
      <c r="C34" s="291">
        <v>5864186000.0100002</v>
      </c>
      <c r="D34" s="291">
        <v>0</v>
      </c>
      <c r="E34" s="291">
        <v>0</v>
      </c>
      <c r="F34" s="291">
        <v>5864186000.0100002</v>
      </c>
      <c r="G34" s="291">
        <v>0</v>
      </c>
      <c r="H34" s="291">
        <v>5864186000.0100002</v>
      </c>
    </row>
    <row r="35" spans="1:8" s="288" customFormat="1">
      <c r="A35" s="293" t="s">
        <v>282</v>
      </c>
      <c r="B35" s="293" t="s">
        <v>283</v>
      </c>
      <c r="C35" s="294">
        <v>465000000</v>
      </c>
      <c r="D35" s="294">
        <v>0</v>
      </c>
      <c r="E35" s="294">
        <v>0</v>
      </c>
      <c r="F35" s="294">
        <v>465000000</v>
      </c>
      <c r="G35" s="294">
        <v>0</v>
      </c>
      <c r="H35" s="294">
        <v>465000000</v>
      </c>
    </row>
    <row r="36" spans="1:8" s="288" customFormat="1">
      <c r="A36" s="284" t="s">
        <v>284</v>
      </c>
      <c r="B36" s="284" t="s">
        <v>283</v>
      </c>
      <c r="C36" s="291">
        <v>465000000</v>
      </c>
      <c r="D36" s="291">
        <v>0</v>
      </c>
      <c r="E36" s="291">
        <v>0</v>
      </c>
      <c r="F36" s="291">
        <v>465000000</v>
      </c>
      <c r="G36" s="291">
        <v>0</v>
      </c>
      <c r="H36" s="291">
        <v>465000000</v>
      </c>
    </row>
    <row r="37" spans="1:8" s="288" customFormat="1">
      <c r="A37" s="293" t="s">
        <v>285</v>
      </c>
      <c r="B37" s="293" t="s">
        <v>286</v>
      </c>
      <c r="C37" s="294">
        <v>70000000</v>
      </c>
      <c r="D37" s="294">
        <v>0</v>
      </c>
      <c r="E37" s="294">
        <v>0</v>
      </c>
      <c r="F37" s="294">
        <v>70000000</v>
      </c>
      <c r="G37" s="294">
        <v>0</v>
      </c>
      <c r="H37" s="294">
        <v>70000000</v>
      </c>
    </row>
    <row r="38" spans="1:8" s="288" customFormat="1">
      <c r="A38" s="284" t="s">
        <v>287</v>
      </c>
      <c r="B38" s="284" t="s">
        <v>286</v>
      </c>
      <c r="C38" s="291">
        <v>70000000</v>
      </c>
      <c r="D38" s="291">
        <v>0</v>
      </c>
      <c r="E38" s="291">
        <v>0</v>
      </c>
      <c r="F38" s="291">
        <v>70000000</v>
      </c>
      <c r="G38" s="291">
        <v>0</v>
      </c>
      <c r="H38" s="291">
        <v>70000000</v>
      </c>
    </row>
    <row r="39" spans="1:8" s="288" customFormat="1">
      <c r="A39" s="295" t="s">
        <v>88</v>
      </c>
      <c r="B39" s="295" t="s">
        <v>89</v>
      </c>
      <c r="C39" s="296">
        <v>221853967.44999999</v>
      </c>
      <c r="D39" s="296">
        <v>0</v>
      </c>
      <c r="E39" s="296">
        <v>0</v>
      </c>
      <c r="F39" s="296">
        <v>221853967.44999999</v>
      </c>
      <c r="G39" s="296">
        <v>0</v>
      </c>
      <c r="H39" s="296">
        <v>221853967.44999999</v>
      </c>
    </row>
    <row r="40" spans="1:8" s="288" customFormat="1">
      <c r="A40" s="293" t="s">
        <v>288</v>
      </c>
      <c r="B40" s="293" t="s">
        <v>262</v>
      </c>
      <c r="C40" s="294">
        <v>58748719</v>
      </c>
      <c r="D40" s="294">
        <v>0</v>
      </c>
      <c r="E40" s="294">
        <v>0</v>
      </c>
      <c r="F40" s="294">
        <v>58748719</v>
      </c>
      <c r="G40" s="294">
        <v>0</v>
      </c>
      <c r="H40" s="294">
        <v>58748719</v>
      </c>
    </row>
    <row r="41" spans="1:8" s="288" customFormat="1">
      <c r="A41" s="284" t="s">
        <v>289</v>
      </c>
      <c r="B41" s="284" t="s">
        <v>262</v>
      </c>
      <c r="C41" s="291">
        <v>58748719</v>
      </c>
      <c r="D41" s="291">
        <v>0</v>
      </c>
      <c r="E41" s="291">
        <v>0</v>
      </c>
      <c r="F41" s="291">
        <v>58748719</v>
      </c>
      <c r="G41" s="291">
        <v>0</v>
      </c>
      <c r="H41" s="291">
        <v>58748719</v>
      </c>
    </row>
    <row r="42" spans="1:8" s="288" customFormat="1">
      <c r="A42" s="293" t="s">
        <v>290</v>
      </c>
      <c r="B42" s="293" t="s">
        <v>264</v>
      </c>
      <c r="C42" s="294">
        <v>163105248.44999999</v>
      </c>
      <c r="D42" s="294">
        <v>0</v>
      </c>
      <c r="E42" s="294">
        <v>0</v>
      </c>
      <c r="F42" s="294">
        <v>163105248.44999999</v>
      </c>
      <c r="G42" s="294">
        <v>0</v>
      </c>
      <c r="H42" s="294">
        <v>163105248.44999999</v>
      </c>
    </row>
    <row r="43" spans="1:8" s="288" customFormat="1">
      <c r="A43" s="284" t="s">
        <v>291</v>
      </c>
      <c r="B43" s="284" t="s">
        <v>264</v>
      </c>
      <c r="C43" s="291">
        <v>163105248.44999999</v>
      </c>
      <c r="D43" s="291">
        <v>0</v>
      </c>
      <c r="E43" s="291">
        <v>0</v>
      </c>
      <c r="F43" s="291">
        <v>163105248.44999999</v>
      </c>
      <c r="G43" s="291">
        <v>0</v>
      </c>
      <c r="H43" s="291">
        <v>163105248.44999999</v>
      </c>
    </row>
    <row r="44" spans="1:8" s="288" customFormat="1">
      <c r="A44" s="295" t="s">
        <v>92</v>
      </c>
      <c r="B44" s="295" t="s">
        <v>93</v>
      </c>
      <c r="C44" s="296">
        <v>1413116881.8099999</v>
      </c>
      <c r="D44" s="296">
        <v>0</v>
      </c>
      <c r="E44" s="296">
        <v>0</v>
      </c>
      <c r="F44" s="296">
        <v>1413116881.8099999</v>
      </c>
      <c r="G44" s="296">
        <v>0</v>
      </c>
      <c r="H44" s="296">
        <v>1413116881.8099999</v>
      </c>
    </row>
    <row r="45" spans="1:8" s="288" customFormat="1">
      <c r="A45" s="293" t="s">
        <v>292</v>
      </c>
      <c r="B45" s="293" t="s">
        <v>268</v>
      </c>
      <c r="C45" s="294">
        <v>211130986.96000001</v>
      </c>
      <c r="D45" s="294">
        <v>0</v>
      </c>
      <c r="E45" s="294">
        <v>0</v>
      </c>
      <c r="F45" s="294">
        <v>211130986.96000001</v>
      </c>
      <c r="G45" s="294">
        <v>0</v>
      </c>
      <c r="H45" s="294">
        <v>211130986.96000001</v>
      </c>
    </row>
    <row r="46" spans="1:8" s="288" customFormat="1">
      <c r="A46" s="284" t="s">
        <v>293</v>
      </c>
      <c r="B46" s="284" t="s">
        <v>268</v>
      </c>
      <c r="C46" s="291">
        <v>211130986.96000001</v>
      </c>
      <c r="D46" s="291">
        <v>0</v>
      </c>
      <c r="E46" s="291">
        <v>0</v>
      </c>
      <c r="F46" s="291">
        <v>211130986.96000001</v>
      </c>
      <c r="G46" s="291">
        <v>0</v>
      </c>
      <c r="H46" s="291">
        <v>211130986.96000001</v>
      </c>
    </row>
    <row r="47" spans="1:8" s="288" customFormat="1">
      <c r="A47" s="293" t="s">
        <v>294</v>
      </c>
      <c r="B47" s="293" t="s">
        <v>270</v>
      </c>
      <c r="C47" s="294">
        <v>1201985894.8499999</v>
      </c>
      <c r="D47" s="294">
        <v>0</v>
      </c>
      <c r="E47" s="294">
        <v>0</v>
      </c>
      <c r="F47" s="294">
        <v>1201985894.8499999</v>
      </c>
      <c r="G47" s="294">
        <v>0</v>
      </c>
      <c r="H47" s="294">
        <v>1201985894.8499999</v>
      </c>
    </row>
    <row r="48" spans="1:8" s="288" customFormat="1">
      <c r="A48" s="284" t="s">
        <v>295</v>
      </c>
      <c r="B48" s="284" t="s">
        <v>270</v>
      </c>
      <c r="C48" s="291">
        <v>1201985894.8499999</v>
      </c>
      <c r="D48" s="291">
        <v>0</v>
      </c>
      <c r="E48" s="291">
        <v>0</v>
      </c>
      <c r="F48" s="291">
        <v>1201985894.8499999</v>
      </c>
      <c r="G48" s="291">
        <v>0</v>
      </c>
      <c r="H48" s="291">
        <v>1201985894.8499999</v>
      </c>
    </row>
    <row r="49" spans="1:8" s="288" customFormat="1">
      <c r="A49" s="295" t="s">
        <v>95</v>
      </c>
      <c r="B49" s="295" t="s">
        <v>96</v>
      </c>
      <c r="C49" s="296">
        <v>242083976</v>
      </c>
      <c r="D49" s="296">
        <v>0</v>
      </c>
      <c r="E49" s="296">
        <v>0</v>
      </c>
      <c r="F49" s="296">
        <v>242083976</v>
      </c>
      <c r="G49" s="296">
        <v>0</v>
      </c>
      <c r="H49" s="296">
        <v>242083976</v>
      </c>
    </row>
    <row r="50" spans="1:8" s="288" customFormat="1">
      <c r="A50" s="293" t="s">
        <v>296</v>
      </c>
      <c r="B50" s="293" t="s">
        <v>297</v>
      </c>
      <c r="C50" s="294">
        <v>242083976</v>
      </c>
      <c r="D50" s="294">
        <v>0</v>
      </c>
      <c r="E50" s="294">
        <v>0</v>
      </c>
      <c r="F50" s="294">
        <v>242083976</v>
      </c>
      <c r="G50" s="294">
        <v>0</v>
      </c>
      <c r="H50" s="294">
        <v>242083976</v>
      </c>
    </row>
    <row r="51" spans="1:8" s="288" customFormat="1">
      <c r="A51" s="284" t="s">
        <v>298</v>
      </c>
      <c r="B51" s="284" t="s">
        <v>297</v>
      </c>
      <c r="C51" s="291">
        <v>242083976</v>
      </c>
      <c r="D51" s="291">
        <v>0</v>
      </c>
      <c r="E51" s="291">
        <v>0</v>
      </c>
      <c r="F51" s="291">
        <v>242083976</v>
      </c>
      <c r="G51" s="291">
        <v>0</v>
      </c>
      <c r="H51" s="291">
        <v>242083976</v>
      </c>
    </row>
    <row r="52" spans="1:8" s="288" customFormat="1" ht="25.5">
      <c r="A52" s="295" t="s">
        <v>99</v>
      </c>
      <c r="B52" s="295" t="s">
        <v>100</v>
      </c>
      <c r="C52" s="296">
        <v>-1694949443.2</v>
      </c>
      <c r="D52" s="296">
        <v>0</v>
      </c>
      <c r="E52" s="296">
        <v>25102185</v>
      </c>
      <c r="F52" s="296">
        <v>-1720051628.2</v>
      </c>
      <c r="G52" s="296">
        <v>0</v>
      </c>
      <c r="H52" s="296">
        <v>-1720051628.2</v>
      </c>
    </row>
    <row r="53" spans="1:8" s="288" customFormat="1">
      <c r="A53" s="293" t="s">
        <v>299</v>
      </c>
      <c r="B53" s="293" t="s">
        <v>257</v>
      </c>
      <c r="C53" s="294">
        <v>-379951672</v>
      </c>
      <c r="D53" s="294">
        <v>0</v>
      </c>
      <c r="E53" s="294">
        <v>6665819</v>
      </c>
      <c r="F53" s="294">
        <v>-386617491</v>
      </c>
      <c r="G53" s="294">
        <v>0</v>
      </c>
      <c r="H53" s="294">
        <v>-386617491</v>
      </c>
    </row>
    <row r="54" spans="1:8" s="288" customFormat="1">
      <c r="A54" s="284" t="s">
        <v>302</v>
      </c>
      <c r="B54" s="284" t="s">
        <v>280</v>
      </c>
      <c r="C54" s="291">
        <v>-348186042</v>
      </c>
      <c r="D54" s="291">
        <v>0</v>
      </c>
      <c r="E54" s="291">
        <v>6108527</v>
      </c>
      <c r="F54" s="291">
        <v>-354294569</v>
      </c>
      <c r="G54" s="291">
        <v>0</v>
      </c>
      <c r="H54" s="291">
        <v>-354294569</v>
      </c>
    </row>
    <row r="55" spans="1:8" s="288" customFormat="1">
      <c r="A55" s="284" t="s">
        <v>303</v>
      </c>
      <c r="B55" s="284" t="s">
        <v>283</v>
      </c>
      <c r="C55" s="291">
        <v>-27609375</v>
      </c>
      <c r="D55" s="291">
        <v>0</v>
      </c>
      <c r="E55" s="291">
        <v>484375</v>
      </c>
      <c r="F55" s="291">
        <v>-28093750</v>
      </c>
      <c r="G55" s="291">
        <v>0</v>
      </c>
      <c r="H55" s="291">
        <v>-28093750</v>
      </c>
    </row>
    <row r="56" spans="1:8" s="288" customFormat="1">
      <c r="A56" s="284" t="s">
        <v>304</v>
      </c>
      <c r="B56" s="284" t="s">
        <v>286</v>
      </c>
      <c r="C56" s="291">
        <v>-4156255</v>
      </c>
      <c r="D56" s="291">
        <v>0</v>
      </c>
      <c r="E56" s="291">
        <v>72917</v>
      </c>
      <c r="F56" s="291">
        <v>-4229172</v>
      </c>
      <c r="G56" s="291">
        <v>0</v>
      </c>
      <c r="H56" s="291">
        <v>-4229172</v>
      </c>
    </row>
    <row r="57" spans="1:8" s="288" customFormat="1">
      <c r="A57" s="293" t="s">
        <v>305</v>
      </c>
      <c r="B57" s="293" t="s">
        <v>260</v>
      </c>
      <c r="C57" s="294">
        <v>-130920940</v>
      </c>
      <c r="D57" s="294">
        <v>0</v>
      </c>
      <c r="E57" s="294">
        <v>1532066</v>
      </c>
      <c r="F57" s="294">
        <v>-132453006</v>
      </c>
      <c r="G57" s="294">
        <v>0</v>
      </c>
      <c r="H57" s="294">
        <v>-132453006</v>
      </c>
    </row>
    <row r="58" spans="1:8" s="288" customFormat="1">
      <c r="A58" s="284" t="s">
        <v>306</v>
      </c>
      <c r="B58" s="284" t="s">
        <v>262</v>
      </c>
      <c r="C58" s="291">
        <v>-37187740</v>
      </c>
      <c r="D58" s="291">
        <v>0</v>
      </c>
      <c r="E58" s="291">
        <v>243745</v>
      </c>
      <c r="F58" s="291">
        <v>-37431485</v>
      </c>
      <c r="G58" s="291">
        <v>0</v>
      </c>
      <c r="H58" s="291">
        <v>-37431485</v>
      </c>
    </row>
    <row r="59" spans="1:8" s="288" customFormat="1">
      <c r="A59" s="284" t="s">
        <v>307</v>
      </c>
      <c r="B59" s="284" t="s">
        <v>264</v>
      </c>
      <c r="C59" s="291">
        <v>-93733200</v>
      </c>
      <c r="D59" s="291">
        <v>0</v>
      </c>
      <c r="E59" s="291">
        <v>1288321</v>
      </c>
      <c r="F59" s="291">
        <v>-95021521</v>
      </c>
      <c r="G59" s="291">
        <v>0</v>
      </c>
      <c r="H59" s="291">
        <v>-95021521</v>
      </c>
    </row>
    <row r="60" spans="1:8" s="288" customFormat="1">
      <c r="A60" s="293" t="s">
        <v>308</v>
      </c>
      <c r="B60" s="293" t="s">
        <v>266</v>
      </c>
      <c r="C60" s="294">
        <v>-1014618053.2</v>
      </c>
      <c r="D60" s="294">
        <v>0</v>
      </c>
      <c r="E60" s="294">
        <v>14886934</v>
      </c>
      <c r="F60" s="294">
        <v>-1029504987.2</v>
      </c>
      <c r="G60" s="294">
        <v>0</v>
      </c>
      <c r="H60" s="294">
        <v>-1029504987.2</v>
      </c>
    </row>
    <row r="61" spans="1:8" s="288" customFormat="1">
      <c r="A61" s="284" t="s">
        <v>309</v>
      </c>
      <c r="B61" s="284" t="s">
        <v>268</v>
      </c>
      <c r="C61" s="291">
        <v>-177695382</v>
      </c>
      <c r="D61" s="291">
        <v>0</v>
      </c>
      <c r="E61" s="291">
        <v>902622</v>
      </c>
      <c r="F61" s="291">
        <v>-178598004</v>
      </c>
      <c r="G61" s="291">
        <v>0</v>
      </c>
      <c r="H61" s="291">
        <v>-178598004</v>
      </c>
    </row>
    <row r="62" spans="1:8" s="288" customFormat="1">
      <c r="A62" s="284" t="s">
        <v>310</v>
      </c>
      <c r="B62" s="284" t="s">
        <v>270</v>
      </c>
      <c r="C62" s="291">
        <v>-836922671.20000005</v>
      </c>
      <c r="D62" s="291">
        <v>0</v>
      </c>
      <c r="E62" s="291">
        <v>13984312</v>
      </c>
      <c r="F62" s="291">
        <v>-850906983.20000005</v>
      </c>
      <c r="G62" s="291">
        <v>0</v>
      </c>
      <c r="H62" s="291">
        <v>-850906983.20000005</v>
      </c>
    </row>
    <row r="63" spans="1:8" s="288" customFormat="1">
      <c r="A63" s="293" t="s">
        <v>311</v>
      </c>
      <c r="B63" s="293" t="s">
        <v>312</v>
      </c>
      <c r="C63" s="294">
        <v>-169458778</v>
      </c>
      <c r="D63" s="294">
        <v>0</v>
      </c>
      <c r="E63" s="294">
        <v>2017366</v>
      </c>
      <c r="F63" s="294">
        <v>-171476144</v>
      </c>
      <c r="G63" s="294">
        <v>0</v>
      </c>
      <c r="H63" s="294">
        <v>-171476144</v>
      </c>
    </row>
    <row r="64" spans="1:8" s="288" customFormat="1">
      <c r="A64" s="284" t="s">
        <v>313</v>
      </c>
      <c r="B64" s="284" t="s">
        <v>297</v>
      </c>
      <c r="C64" s="291">
        <v>-169458778</v>
      </c>
      <c r="D64" s="291">
        <v>0</v>
      </c>
      <c r="E64" s="291">
        <v>2017366</v>
      </c>
      <c r="F64" s="291">
        <v>-171476144</v>
      </c>
      <c r="G64" s="291">
        <v>0</v>
      </c>
      <c r="H64" s="291">
        <v>-171476144</v>
      </c>
    </row>
    <row r="65" spans="1:8" s="288" customFormat="1" ht="25.5">
      <c r="A65" s="295" t="s">
        <v>101</v>
      </c>
      <c r="B65" s="295" t="s">
        <v>102</v>
      </c>
      <c r="C65" s="296">
        <v>-353757467</v>
      </c>
      <c r="D65" s="296">
        <v>0</v>
      </c>
      <c r="E65" s="296">
        <v>0</v>
      </c>
      <c r="F65" s="296">
        <v>-353757467</v>
      </c>
      <c r="G65" s="296">
        <v>0</v>
      </c>
      <c r="H65" s="296">
        <v>-353757467</v>
      </c>
    </row>
    <row r="66" spans="1:8" s="288" customFormat="1">
      <c r="A66" s="293" t="s">
        <v>322</v>
      </c>
      <c r="B66" s="293" t="s">
        <v>257</v>
      </c>
      <c r="C66" s="294">
        <v>-353757467</v>
      </c>
      <c r="D66" s="294">
        <v>0</v>
      </c>
      <c r="E66" s="294">
        <v>0</v>
      </c>
      <c r="F66" s="294">
        <v>-353757467</v>
      </c>
      <c r="G66" s="294">
        <v>0</v>
      </c>
      <c r="H66" s="294">
        <v>-353757467</v>
      </c>
    </row>
    <row r="67" spans="1:8" s="288" customFormat="1">
      <c r="A67" s="284" t="s">
        <v>323</v>
      </c>
      <c r="B67" s="284" t="s">
        <v>280</v>
      </c>
      <c r="C67" s="291">
        <v>-343725899</v>
      </c>
      <c r="D67" s="291">
        <v>0</v>
      </c>
      <c r="E67" s="291">
        <v>0</v>
      </c>
      <c r="F67" s="291">
        <v>-343725899</v>
      </c>
      <c r="G67" s="291">
        <v>0</v>
      </c>
      <c r="H67" s="291">
        <v>-343725899</v>
      </c>
    </row>
    <row r="68" spans="1:8" s="288" customFormat="1">
      <c r="A68" s="284" t="s">
        <v>324</v>
      </c>
      <c r="B68" s="284" t="s">
        <v>283</v>
      </c>
      <c r="C68" s="291">
        <v>-5965329</v>
      </c>
      <c r="D68" s="291">
        <v>0</v>
      </c>
      <c r="E68" s="291">
        <v>0</v>
      </c>
      <c r="F68" s="291">
        <v>-5965329</v>
      </c>
      <c r="G68" s="291">
        <v>0</v>
      </c>
      <c r="H68" s="291">
        <v>-5965329</v>
      </c>
    </row>
    <row r="69" spans="1:8" s="288" customFormat="1">
      <c r="A69" s="284" t="s">
        <v>325</v>
      </c>
      <c r="B69" s="284" t="s">
        <v>286</v>
      </c>
      <c r="C69" s="291">
        <v>-4066239</v>
      </c>
      <c r="D69" s="291">
        <v>0</v>
      </c>
      <c r="E69" s="291">
        <v>0</v>
      </c>
      <c r="F69" s="291">
        <v>-4066239</v>
      </c>
      <c r="G69" s="291">
        <v>0</v>
      </c>
      <c r="H69" s="291">
        <v>-4066239</v>
      </c>
    </row>
    <row r="70" spans="1:8" s="288" customFormat="1">
      <c r="A70" s="297" t="s">
        <v>51</v>
      </c>
      <c r="B70" s="297" t="s">
        <v>52</v>
      </c>
      <c r="C70" s="298">
        <v>8302203266.7399998</v>
      </c>
      <c r="D70" s="298">
        <v>17583471</v>
      </c>
      <c r="E70" s="298">
        <v>1706297646.99</v>
      </c>
      <c r="F70" s="298">
        <v>6613489090.75</v>
      </c>
      <c r="G70" s="298">
        <v>6613489090.75</v>
      </c>
      <c r="H70" s="298">
        <v>0</v>
      </c>
    </row>
    <row r="71" spans="1:8" s="288" customFormat="1">
      <c r="A71" s="295" t="s">
        <v>55</v>
      </c>
      <c r="B71" s="295" t="s">
        <v>56</v>
      </c>
      <c r="C71" s="296">
        <v>291490445.76999998</v>
      </c>
      <c r="D71" s="296">
        <v>0</v>
      </c>
      <c r="E71" s="296">
        <v>74692194</v>
      </c>
      <c r="F71" s="296">
        <v>216798251.77000001</v>
      </c>
      <c r="G71" s="296">
        <v>216798251.77000001</v>
      </c>
      <c r="H71" s="296">
        <v>0</v>
      </c>
    </row>
    <row r="72" spans="1:8" s="288" customFormat="1">
      <c r="A72" s="293" t="s">
        <v>326</v>
      </c>
      <c r="B72" s="293" t="s">
        <v>327</v>
      </c>
      <c r="C72" s="294">
        <v>50307772.840000004</v>
      </c>
      <c r="D72" s="294">
        <v>0</v>
      </c>
      <c r="E72" s="294">
        <v>17424070</v>
      </c>
      <c r="F72" s="294">
        <v>32883702.84</v>
      </c>
      <c r="G72" s="294">
        <v>32883702.84</v>
      </c>
      <c r="H72" s="294">
        <v>0</v>
      </c>
    </row>
    <row r="73" spans="1:8" s="288" customFormat="1">
      <c r="A73" s="284" t="s">
        <v>328</v>
      </c>
      <c r="B73" s="284" t="s">
        <v>327</v>
      </c>
      <c r="C73" s="291">
        <v>50307772.840000004</v>
      </c>
      <c r="D73" s="291">
        <v>0</v>
      </c>
      <c r="E73" s="291">
        <v>17424070</v>
      </c>
      <c r="F73" s="291">
        <v>32883702.84</v>
      </c>
      <c r="G73" s="291">
        <v>32883702.84</v>
      </c>
      <c r="H73" s="291">
        <v>0</v>
      </c>
    </row>
    <row r="74" spans="1:8" s="288" customFormat="1">
      <c r="A74" s="293" t="s">
        <v>329</v>
      </c>
      <c r="B74" s="293" t="s">
        <v>330</v>
      </c>
      <c r="C74" s="294">
        <v>120653517.77</v>
      </c>
      <c r="D74" s="294">
        <v>0</v>
      </c>
      <c r="E74" s="294">
        <v>21756267</v>
      </c>
      <c r="F74" s="294">
        <v>98897250.769999996</v>
      </c>
      <c r="G74" s="294">
        <v>98897250.769999996</v>
      </c>
      <c r="H74" s="294">
        <v>0</v>
      </c>
    </row>
    <row r="75" spans="1:8" s="288" customFormat="1" ht="25.5">
      <c r="A75" s="284" t="s">
        <v>331</v>
      </c>
      <c r="B75" s="284" t="s">
        <v>330</v>
      </c>
      <c r="C75" s="291">
        <v>120653517.77</v>
      </c>
      <c r="D75" s="291">
        <v>0</v>
      </c>
      <c r="E75" s="291">
        <v>21756267</v>
      </c>
      <c r="F75" s="291">
        <v>98897250.769999996</v>
      </c>
      <c r="G75" s="291">
        <v>98897250.769999996</v>
      </c>
      <c r="H75" s="291">
        <v>0</v>
      </c>
    </row>
    <row r="76" spans="1:8" s="288" customFormat="1">
      <c r="A76" s="293" t="s">
        <v>332</v>
      </c>
      <c r="B76" s="293" t="s">
        <v>333</v>
      </c>
      <c r="C76" s="294">
        <v>120529155.16</v>
      </c>
      <c r="D76" s="294">
        <v>0</v>
      </c>
      <c r="E76" s="294">
        <v>35511857</v>
      </c>
      <c r="F76" s="294">
        <v>85017298.159999996</v>
      </c>
      <c r="G76" s="294">
        <v>85017298.159999996</v>
      </c>
      <c r="H76" s="294">
        <v>0</v>
      </c>
    </row>
    <row r="77" spans="1:8" s="288" customFormat="1">
      <c r="A77" s="284" t="s">
        <v>334</v>
      </c>
      <c r="B77" s="284" t="s">
        <v>333</v>
      </c>
      <c r="C77" s="291">
        <v>120529155.16</v>
      </c>
      <c r="D77" s="291">
        <v>0</v>
      </c>
      <c r="E77" s="291">
        <v>35511857</v>
      </c>
      <c r="F77" s="291">
        <v>85017298.159999996</v>
      </c>
      <c r="G77" s="291">
        <v>85017298.159999996</v>
      </c>
      <c r="H77" s="291">
        <v>0</v>
      </c>
    </row>
    <row r="78" spans="1:8" s="288" customFormat="1">
      <c r="A78" s="295" t="s">
        <v>57</v>
      </c>
      <c r="B78" s="295" t="s">
        <v>58</v>
      </c>
      <c r="C78" s="296">
        <v>411979</v>
      </c>
      <c r="D78" s="296">
        <v>7120569</v>
      </c>
      <c r="E78" s="296">
        <v>0</v>
      </c>
      <c r="F78" s="296">
        <v>7532548</v>
      </c>
      <c r="G78" s="296">
        <v>7532548</v>
      </c>
      <c r="H78" s="296">
        <v>0</v>
      </c>
    </row>
    <row r="79" spans="1:8" s="288" customFormat="1">
      <c r="A79" s="293" t="s">
        <v>335</v>
      </c>
      <c r="B79" s="293" t="s">
        <v>336</v>
      </c>
      <c r="C79" s="294">
        <v>411979</v>
      </c>
      <c r="D79" s="294">
        <v>7120569</v>
      </c>
      <c r="E79" s="294">
        <v>0</v>
      </c>
      <c r="F79" s="294">
        <v>7532548</v>
      </c>
      <c r="G79" s="294">
        <v>7532548</v>
      </c>
      <c r="H79" s="294">
        <v>0</v>
      </c>
    </row>
    <row r="80" spans="1:8" s="288" customFormat="1">
      <c r="A80" s="284" t="s">
        <v>337</v>
      </c>
      <c r="B80" s="284" t="s">
        <v>336</v>
      </c>
      <c r="C80" s="291">
        <v>411979</v>
      </c>
      <c r="D80" s="291">
        <v>7120569</v>
      </c>
      <c r="E80" s="291">
        <v>0</v>
      </c>
      <c r="F80" s="291">
        <v>7532548</v>
      </c>
      <c r="G80" s="291">
        <v>7532548</v>
      </c>
      <c r="H80" s="291">
        <v>0</v>
      </c>
    </row>
    <row r="81" spans="1:8" s="288" customFormat="1">
      <c r="A81" s="295" t="s">
        <v>59</v>
      </c>
      <c r="B81" s="295" t="s">
        <v>60</v>
      </c>
      <c r="C81" s="296">
        <v>7585258751.9799995</v>
      </c>
      <c r="D81" s="296">
        <v>10462902</v>
      </c>
      <c r="E81" s="296">
        <v>1626924741.99</v>
      </c>
      <c r="F81" s="296">
        <v>5968796911.9899998</v>
      </c>
      <c r="G81" s="296">
        <v>5968796911.9899998</v>
      </c>
      <c r="H81" s="296">
        <v>0</v>
      </c>
    </row>
    <row r="82" spans="1:8" s="288" customFormat="1">
      <c r="A82" s="293" t="s">
        <v>342</v>
      </c>
      <c r="B82" s="293" t="s">
        <v>343</v>
      </c>
      <c r="C82" s="294">
        <v>7585258751.9799995</v>
      </c>
      <c r="D82" s="294">
        <v>10462902</v>
      </c>
      <c r="E82" s="294">
        <v>1626924741.99</v>
      </c>
      <c r="F82" s="294">
        <v>5968796911.9899998</v>
      </c>
      <c r="G82" s="294">
        <v>5968796911.9899998</v>
      </c>
      <c r="H82" s="294">
        <v>0</v>
      </c>
    </row>
    <row r="83" spans="1:8" s="288" customFormat="1">
      <c r="A83" s="284" t="s">
        <v>345</v>
      </c>
      <c r="B83" s="284" t="s">
        <v>346</v>
      </c>
      <c r="C83" s="291">
        <v>7585258751.9799995</v>
      </c>
      <c r="D83" s="291">
        <v>10462902</v>
      </c>
      <c r="E83" s="291">
        <v>1626924741.99</v>
      </c>
      <c r="F83" s="291">
        <v>5968796911.9899998</v>
      </c>
      <c r="G83" s="291">
        <v>5968796911.9899998</v>
      </c>
      <c r="H83" s="291">
        <v>0</v>
      </c>
    </row>
    <row r="84" spans="1:8" s="288" customFormat="1">
      <c r="A84" s="295" t="s">
        <v>61</v>
      </c>
      <c r="B84" s="295" t="s">
        <v>62</v>
      </c>
      <c r="C84" s="296">
        <v>462812051.63999999</v>
      </c>
      <c r="D84" s="296">
        <v>0</v>
      </c>
      <c r="E84" s="296">
        <v>0</v>
      </c>
      <c r="F84" s="296">
        <v>462812051.63999999</v>
      </c>
      <c r="G84" s="296">
        <v>462812051.63999999</v>
      </c>
      <c r="H84" s="296">
        <v>0</v>
      </c>
    </row>
    <row r="85" spans="1:8" s="288" customFormat="1">
      <c r="A85" s="293" t="s">
        <v>352</v>
      </c>
      <c r="B85" s="293" t="s">
        <v>353</v>
      </c>
      <c r="C85" s="294">
        <v>462812051.63999999</v>
      </c>
      <c r="D85" s="294">
        <v>0</v>
      </c>
      <c r="E85" s="294">
        <v>0</v>
      </c>
      <c r="F85" s="294">
        <v>462812051.63999999</v>
      </c>
      <c r="G85" s="294">
        <v>462812051.63999999</v>
      </c>
      <c r="H85" s="294">
        <v>0</v>
      </c>
    </row>
    <row r="86" spans="1:8" s="288" customFormat="1">
      <c r="A86" s="284" t="s">
        <v>354</v>
      </c>
      <c r="B86" s="284" t="s">
        <v>353</v>
      </c>
      <c r="C86" s="291">
        <v>462812051.63999999</v>
      </c>
      <c r="D86" s="291">
        <v>0</v>
      </c>
      <c r="E86" s="291">
        <v>0</v>
      </c>
      <c r="F86" s="291">
        <v>462812051.63999999</v>
      </c>
      <c r="G86" s="291">
        <v>462812051.63999999</v>
      </c>
      <c r="H86" s="291">
        <v>0</v>
      </c>
    </row>
    <row r="87" spans="1:8" s="288" customFormat="1" ht="25.5">
      <c r="A87" s="295" t="s">
        <v>65</v>
      </c>
      <c r="B87" s="295" t="s">
        <v>66</v>
      </c>
      <c r="C87" s="296">
        <v>-37769961.649999999</v>
      </c>
      <c r="D87" s="296">
        <v>0</v>
      </c>
      <c r="E87" s="296">
        <v>4680711</v>
      </c>
      <c r="F87" s="296">
        <v>-42450672.649999999</v>
      </c>
      <c r="G87" s="296">
        <v>-42450672.649999999</v>
      </c>
      <c r="H87" s="296">
        <v>0</v>
      </c>
    </row>
    <row r="88" spans="1:8" s="288" customFormat="1">
      <c r="A88" s="293" t="s">
        <v>358</v>
      </c>
      <c r="B88" s="293" t="s">
        <v>353</v>
      </c>
      <c r="C88" s="294">
        <v>-37769961.649999999</v>
      </c>
      <c r="D88" s="294">
        <v>0</v>
      </c>
      <c r="E88" s="294">
        <v>4680711</v>
      </c>
      <c r="F88" s="294">
        <v>-42450672.649999999</v>
      </c>
      <c r="G88" s="294">
        <v>-42450672.649999999</v>
      </c>
      <c r="H88" s="294">
        <v>0</v>
      </c>
    </row>
    <row r="89" spans="1:8" s="288" customFormat="1">
      <c r="A89" s="284" t="s">
        <v>359</v>
      </c>
      <c r="B89" s="284" t="s">
        <v>353</v>
      </c>
      <c r="C89" s="291">
        <v>-37769961.649999999</v>
      </c>
      <c r="D89" s="291">
        <v>0</v>
      </c>
      <c r="E89" s="291">
        <v>4680711</v>
      </c>
      <c r="F89" s="291">
        <v>-42450672.649999999</v>
      </c>
      <c r="G89" s="291">
        <v>-42450672.649999999</v>
      </c>
      <c r="H89" s="291">
        <v>0</v>
      </c>
    </row>
    <row r="90" spans="1:8" s="288" customFormat="1">
      <c r="A90" s="285" t="s">
        <v>362</v>
      </c>
      <c r="B90" s="285" t="s">
        <v>13</v>
      </c>
      <c r="C90" s="292">
        <v>3873672447.8899999</v>
      </c>
      <c r="D90" s="292">
        <v>2041853024.99</v>
      </c>
      <c r="E90" s="292">
        <v>1771124667.99</v>
      </c>
      <c r="F90" s="292">
        <v>3602944090.8899999</v>
      </c>
      <c r="G90" s="292">
        <v>1469761214</v>
      </c>
      <c r="H90" s="292">
        <v>2133182876.8900001</v>
      </c>
    </row>
    <row r="91" spans="1:8" s="288" customFormat="1">
      <c r="A91" s="297" t="s">
        <v>18</v>
      </c>
      <c r="B91" s="297" t="s">
        <v>19</v>
      </c>
      <c r="C91" s="298">
        <v>318416655.88999999</v>
      </c>
      <c r="D91" s="298">
        <v>1143120501.99</v>
      </c>
      <c r="E91" s="298">
        <v>1149731578.99</v>
      </c>
      <c r="F91" s="298">
        <v>325027732.88999999</v>
      </c>
      <c r="G91" s="298">
        <v>118080913</v>
      </c>
      <c r="H91" s="298">
        <v>206946819.88999999</v>
      </c>
    </row>
    <row r="92" spans="1:8" s="288" customFormat="1">
      <c r="A92" s="295" t="s">
        <v>22</v>
      </c>
      <c r="B92" s="295" t="s">
        <v>23</v>
      </c>
      <c r="C92" s="296">
        <v>0</v>
      </c>
      <c r="D92" s="296">
        <v>514291972.94999999</v>
      </c>
      <c r="E92" s="296">
        <v>514291972.94999999</v>
      </c>
      <c r="F92" s="296">
        <v>0</v>
      </c>
      <c r="G92" s="296">
        <v>0</v>
      </c>
      <c r="H92" s="296">
        <v>0</v>
      </c>
    </row>
    <row r="93" spans="1:8" s="288" customFormat="1">
      <c r="A93" s="293" t="s">
        <v>363</v>
      </c>
      <c r="B93" s="293" t="s">
        <v>333</v>
      </c>
      <c r="C93" s="294">
        <v>0</v>
      </c>
      <c r="D93" s="294">
        <v>746989.55</v>
      </c>
      <c r="E93" s="294">
        <v>746989.55</v>
      </c>
      <c r="F93" s="294">
        <v>0</v>
      </c>
      <c r="G93" s="294">
        <v>0</v>
      </c>
      <c r="H93" s="294">
        <v>0</v>
      </c>
    </row>
    <row r="94" spans="1:8" s="288" customFormat="1">
      <c r="A94" s="284" t="s">
        <v>364</v>
      </c>
      <c r="B94" s="284" t="s">
        <v>333</v>
      </c>
      <c r="C94" s="291">
        <v>0</v>
      </c>
      <c r="D94" s="291">
        <v>746989.55</v>
      </c>
      <c r="E94" s="291">
        <v>746989.55</v>
      </c>
      <c r="F94" s="291">
        <v>0</v>
      </c>
      <c r="G94" s="291">
        <v>0</v>
      </c>
      <c r="H94" s="291">
        <v>0</v>
      </c>
    </row>
    <row r="95" spans="1:8" s="288" customFormat="1">
      <c r="A95" s="293" t="s">
        <v>365</v>
      </c>
      <c r="B95" s="293" t="s">
        <v>366</v>
      </c>
      <c r="C95" s="294">
        <v>0</v>
      </c>
      <c r="D95" s="294">
        <v>513544983.39999998</v>
      </c>
      <c r="E95" s="294">
        <v>513544983.39999998</v>
      </c>
      <c r="F95" s="294">
        <v>0</v>
      </c>
      <c r="G95" s="294">
        <v>0</v>
      </c>
      <c r="H95" s="294">
        <v>0</v>
      </c>
    </row>
    <row r="96" spans="1:8" s="288" customFormat="1">
      <c r="A96" s="284" t="s">
        <v>367</v>
      </c>
      <c r="B96" s="284" t="s">
        <v>368</v>
      </c>
      <c r="C96" s="291">
        <v>0</v>
      </c>
      <c r="D96" s="291">
        <v>513544983.39999998</v>
      </c>
      <c r="E96" s="291">
        <v>513544983.39999998</v>
      </c>
      <c r="F96" s="291">
        <v>0</v>
      </c>
      <c r="G96" s="291">
        <v>0</v>
      </c>
      <c r="H96" s="291">
        <v>0</v>
      </c>
    </row>
    <row r="97" spans="1:8" s="288" customFormat="1">
      <c r="A97" s="295" t="s">
        <v>26</v>
      </c>
      <c r="B97" s="295" t="s">
        <v>27</v>
      </c>
      <c r="C97" s="296">
        <v>39269195</v>
      </c>
      <c r="D97" s="296">
        <v>363490958</v>
      </c>
      <c r="E97" s="296">
        <v>371749031</v>
      </c>
      <c r="F97" s="296">
        <v>47527268</v>
      </c>
      <c r="G97" s="296">
        <v>47527268</v>
      </c>
      <c r="H97" s="296">
        <v>0</v>
      </c>
    </row>
    <row r="98" spans="1:8" s="288" customFormat="1">
      <c r="A98" s="293" t="s">
        <v>373</v>
      </c>
      <c r="B98" s="293" t="s">
        <v>374</v>
      </c>
      <c r="C98" s="294">
        <v>39217028</v>
      </c>
      <c r="D98" s="294">
        <v>363386624</v>
      </c>
      <c r="E98" s="294">
        <v>371696864</v>
      </c>
      <c r="F98" s="294">
        <v>47527268</v>
      </c>
      <c r="G98" s="294">
        <v>47527268</v>
      </c>
      <c r="H98" s="294">
        <v>0</v>
      </c>
    </row>
    <row r="99" spans="1:8" s="288" customFormat="1">
      <c r="A99" s="284" t="s">
        <v>375</v>
      </c>
      <c r="B99" s="284" t="s">
        <v>374</v>
      </c>
      <c r="C99" s="291">
        <v>39217028</v>
      </c>
      <c r="D99" s="291">
        <v>363386624</v>
      </c>
      <c r="E99" s="291">
        <v>371696864</v>
      </c>
      <c r="F99" s="291">
        <v>47527268</v>
      </c>
      <c r="G99" s="291">
        <v>47527268</v>
      </c>
      <c r="H99" s="291">
        <v>0</v>
      </c>
    </row>
    <row r="100" spans="1:8" s="288" customFormat="1">
      <c r="A100" s="293" t="s">
        <v>376</v>
      </c>
      <c r="B100" s="293" t="s">
        <v>377</v>
      </c>
      <c r="C100" s="294">
        <v>52167</v>
      </c>
      <c r="D100" s="294">
        <v>104334</v>
      </c>
      <c r="E100" s="294">
        <v>52167</v>
      </c>
      <c r="F100" s="294">
        <v>0</v>
      </c>
      <c r="G100" s="294">
        <v>0</v>
      </c>
      <c r="H100" s="294">
        <v>0</v>
      </c>
    </row>
    <row r="101" spans="1:8" s="288" customFormat="1" ht="25.5">
      <c r="A101" s="284" t="s">
        <v>378</v>
      </c>
      <c r="B101" s="284" t="s">
        <v>379</v>
      </c>
      <c r="C101" s="291">
        <v>52167</v>
      </c>
      <c r="D101" s="291">
        <v>104334</v>
      </c>
      <c r="E101" s="291">
        <v>52167</v>
      </c>
      <c r="F101" s="291">
        <v>0</v>
      </c>
      <c r="G101" s="291">
        <v>0</v>
      </c>
      <c r="H101" s="291">
        <v>0</v>
      </c>
    </row>
    <row r="102" spans="1:8" s="288" customFormat="1">
      <c r="A102" s="295" t="s">
        <v>30</v>
      </c>
      <c r="B102" s="295" t="s">
        <v>31</v>
      </c>
      <c r="C102" s="296">
        <v>0</v>
      </c>
      <c r="D102" s="296">
        <v>121767768</v>
      </c>
      <c r="E102" s="296">
        <v>121767768</v>
      </c>
      <c r="F102" s="296">
        <v>0</v>
      </c>
      <c r="G102" s="296">
        <v>0</v>
      </c>
      <c r="H102" s="296">
        <v>0</v>
      </c>
    </row>
    <row r="103" spans="1:8" s="288" customFormat="1">
      <c r="A103" s="293" t="s">
        <v>383</v>
      </c>
      <c r="B103" s="293" t="s">
        <v>384</v>
      </c>
      <c r="C103" s="294">
        <v>0</v>
      </c>
      <c r="D103" s="294">
        <v>34551800</v>
      </c>
      <c r="E103" s="294">
        <v>34551800</v>
      </c>
      <c r="F103" s="294">
        <v>0</v>
      </c>
      <c r="G103" s="294">
        <v>0</v>
      </c>
      <c r="H103" s="294">
        <v>0</v>
      </c>
    </row>
    <row r="104" spans="1:8" s="288" customFormat="1">
      <c r="A104" s="284" t="s">
        <v>385</v>
      </c>
      <c r="B104" s="284" t="s">
        <v>384</v>
      </c>
      <c r="C104" s="291">
        <v>0</v>
      </c>
      <c r="D104" s="291">
        <v>34551800</v>
      </c>
      <c r="E104" s="291">
        <v>34551800</v>
      </c>
      <c r="F104" s="291">
        <v>0</v>
      </c>
      <c r="G104" s="291">
        <v>0</v>
      </c>
      <c r="H104" s="291">
        <v>0</v>
      </c>
    </row>
    <row r="105" spans="1:8" s="288" customFormat="1">
      <c r="A105" s="293" t="s">
        <v>386</v>
      </c>
      <c r="B105" s="293" t="s">
        <v>387</v>
      </c>
      <c r="C105" s="294">
        <v>0</v>
      </c>
      <c r="D105" s="294">
        <v>19849100</v>
      </c>
      <c r="E105" s="294">
        <v>19849100</v>
      </c>
      <c r="F105" s="294">
        <v>0</v>
      </c>
      <c r="G105" s="294">
        <v>0</v>
      </c>
      <c r="H105" s="294">
        <v>0</v>
      </c>
    </row>
    <row r="106" spans="1:8" s="288" customFormat="1">
      <c r="A106" s="284" t="s">
        <v>388</v>
      </c>
      <c r="B106" s="284" t="s">
        <v>387</v>
      </c>
      <c r="C106" s="291">
        <v>0</v>
      </c>
      <c r="D106" s="291">
        <v>19849100</v>
      </c>
      <c r="E106" s="291">
        <v>19849100</v>
      </c>
      <c r="F106" s="291">
        <v>0</v>
      </c>
      <c r="G106" s="291">
        <v>0</v>
      </c>
      <c r="H106" s="291">
        <v>0</v>
      </c>
    </row>
    <row r="107" spans="1:8" s="288" customFormat="1">
      <c r="A107" s="293" t="s">
        <v>389</v>
      </c>
      <c r="B107" s="293" t="s">
        <v>390</v>
      </c>
      <c r="C107" s="294">
        <v>0</v>
      </c>
      <c r="D107" s="294">
        <v>3689622</v>
      </c>
      <c r="E107" s="294">
        <v>3689622</v>
      </c>
      <c r="F107" s="294">
        <v>0</v>
      </c>
      <c r="G107" s="294">
        <v>0</v>
      </c>
      <c r="H107" s="294">
        <v>0</v>
      </c>
    </row>
    <row r="108" spans="1:8" s="288" customFormat="1">
      <c r="A108" s="284" t="s">
        <v>391</v>
      </c>
      <c r="B108" s="284" t="s">
        <v>390</v>
      </c>
      <c r="C108" s="291">
        <v>0</v>
      </c>
      <c r="D108" s="291">
        <v>3689622</v>
      </c>
      <c r="E108" s="291">
        <v>3689622</v>
      </c>
      <c r="F108" s="291">
        <v>0</v>
      </c>
      <c r="G108" s="291">
        <v>0</v>
      </c>
      <c r="H108" s="291">
        <v>0</v>
      </c>
    </row>
    <row r="109" spans="1:8" s="288" customFormat="1">
      <c r="A109" s="293" t="s">
        <v>392</v>
      </c>
      <c r="B109" s="293" t="s">
        <v>393</v>
      </c>
      <c r="C109" s="294">
        <v>0</v>
      </c>
      <c r="D109" s="294">
        <v>25606384</v>
      </c>
      <c r="E109" s="294">
        <v>25606384</v>
      </c>
      <c r="F109" s="294">
        <v>0</v>
      </c>
      <c r="G109" s="294">
        <v>0</v>
      </c>
      <c r="H109" s="294">
        <v>0</v>
      </c>
    </row>
    <row r="110" spans="1:8" s="288" customFormat="1">
      <c r="A110" s="284" t="s">
        <v>394</v>
      </c>
      <c r="B110" s="284" t="s">
        <v>393</v>
      </c>
      <c r="C110" s="291">
        <v>0</v>
      </c>
      <c r="D110" s="291">
        <v>25606384</v>
      </c>
      <c r="E110" s="291">
        <v>25606384</v>
      </c>
      <c r="F110" s="291">
        <v>0</v>
      </c>
      <c r="G110" s="291">
        <v>0</v>
      </c>
      <c r="H110" s="291">
        <v>0</v>
      </c>
    </row>
    <row r="111" spans="1:8" s="288" customFormat="1">
      <c r="A111" s="293" t="s">
        <v>395</v>
      </c>
      <c r="B111" s="293" t="s">
        <v>396</v>
      </c>
      <c r="C111" s="294">
        <v>0</v>
      </c>
      <c r="D111" s="294">
        <v>173531</v>
      </c>
      <c r="E111" s="294">
        <v>173531</v>
      </c>
      <c r="F111" s="294">
        <v>0</v>
      </c>
      <c r="G111" s="294">
        <v>0</v>
      </c>
      <c r="H111" s="294">
        <v>0</v>
      </c>
    </row>
    <row r="112" spans="1:8" s="288" customFormat="1">
      <c r="A112" s="284" t="s">
        <v>397</v>
      </c>
      <c r="B112" s="284" t="s">
        <v>396</v>
      </c>
      <c r="C112" s="291">
        <v>0</v>
      </c>
      <c r="D112" s="291">
        <v>173531</v>
      </c>
      <c r="E112" s="291">
        <v>173531</v>
      </c>
      <c r="F112" s="291">
        <v>0</v>
      </c>
      <c r="G112" s="291">
        <v>0</v>
      </c>
      <c r="H112" s="291">
        <v>0</v>
      </c>
    </row>
    <row r="113" spans="1:8" s="288" customFormat="1">
      <c r="A113" s="293" t="s">
        <v>398</v>
      </c>
      <c r="B113" s="293" t="s">
        <v>399</v>
      </c>
      <c r="C113" s="294">
        <v>0</v>
      </c>
      <c r="D113" s="294">
        <v>677331</v>
      </c>
      <c r="E113" s="294">
        <v>677331</v>
      </c>
      <c r="F113" s="294">
        <v>0</v>
      </c>
      <c r="G113" s="294">
        <v>0</v>
      </c>
      <c r="H113" s="294">
        <v>0</v>
      </c>
    </row>
    <row r="114" spans="1:8" s="288" customFormat="1">
      <c r="A114" s="284" t="s">
        <v>400</v>
      </c>
      <c r="B114" s="284" t="s">
        <v>399</v>
      </c>
      <c r="C114" s="291">
        <v>0</v>
      </c>
      <c r="D114" s="291">
        <v>677331</v>
      </c>
      <c r="E114" s="291">
        <v>677331</v>
      </c>
      <c r="F114" s="291">
        <v>0</v>
      </c>
      <c r="G114" s="291">
        <v>0</v>
      </c>
      <c r="H114" s="291">
        <v>0</v>
      </c>
    </row>
    <row r="115" spans="1:8" s="288" customFormat="1" ht="25.5">
      <c r="A115" s="293" t="s">
        <v>401</v>
      </c>
      <c r="B115" s="293" t="s">
        <v>402</v>
      </c>
      <c r="C115" s="294">
        <v>0</v>
      </c>
      <c r="D115" s="294">
        <v>37220000</v>
      </c>
      <c r="E115" s="294">
        <v>37220000</v>
      </c>
      <c r="F115" s="294">
        <v>0</v>
      </c>
      <c r="G115" s="294">
        <v>0</v>
      </c>
      <c r="H115" s="294">
        <v>0</v>
      </c>
    </row>
    <row r="116" spans="1:8" s="288" customFormat="1" ht="25.5">
      <c r="A116" s="284" t="s">
        <v>403</v>
      </c>
      <c r="B116" s="284" t="s">
        <v>402</v>
      </c>
      <c r="C116" s="291">
        <v>0</v>
      </c>
      <c r="D116" s="291">
        <v>37220000</v>
      </c>
      <c r="E116" s="291">
        <v>37220000</v>
      </c>
      <c r="F116" s="291">
        <v>0</v>
      </c>
      <c r="G116" s="291">
        <v>0</v>
      </c>
      <c r="H116" s="291">
        <v>0</v>
      </c>
    </row>
    <row r="117" spans="1:8" s="288" customFormat="1">
      <c r="A117" s="295" t="s">
        <v>34</v>
      </c>
      <c r="B117" s="295" t="s">
        <v>35</v>
      </c>
      <c r="C117" s="296">
        <v>72200641</v>
      </c>
      <c r="D117" s="296">
        <v>72197081</v>
      </c>
      <c r="E117" s="296">
        <v>70384585</v>
      </c>
      <c r="F117" s="296">
        <v>70388145</v>
      </c>
      <c r="G117" s="296">
        <v>70388145</v>
      </c>
      <c r="H117" s="296">
        <v>0</v>
      </c>
    </row>
    <row r="118" spans="1:8" s="288" customFormat="1">
      <c r="A118" s="293" t="s">
        <v>407</v>
      </c>
      <c r="B118" s="293" t="s">
        <v>408</v>
      </c>
      <c r="C118" s="294">
        <v>5820485</v>
      </c>
      <c r="D118" s="294">
        <v>5820000</v>
      </c>
      <c r="E118" s="294">
        <v>238820</v>
      </c>
      <c r="F118" s="294">
        <v>239305</v>
      </c>
      <c r="G118" s="294">
        <v>239305</v>
      </c>
      <c r="H118" s="294">
        <v>0</v>
      </c>
    </row>
    <row r="119" spans="1:8" s="288" customFormat="1">
      <c r="A119" s="284" t="s">
        <v>409</v>
      </c>
      <c r="B119" s="284" t="s">
        <v>410</v>
      </c>
      <c r="C119" s="291">
        <v>113434485</v>
      </c>
      <c r="D119" s="291">
        <v>0</v>
      </c>
      <c r="E119" s="291">
        <v>238820</v>
      </c>
      <c r="F119" s="291">
        <v>113673305</v>
      </c>
      <c r="G119" s="291">
        <v>113673305</v>
      </c>
      <c r="H119" s="291">
        <v>0</v>
      </c>
    </row>
    <row r="120" spans="1:8" s="288" customFormat="1">
      <c r="A120" s="284" t="s">
        <v>411</v>
      </c>
      <c r="B120" s="284" t="s">
        <v>412</v>
      </c>
      <c r="C120" s="291">
        <v>-107614000</v>
      </c>
      <c r="D120" s="291">
        <v>5820000</v>
      </c>
      <c r="E120" s="291">
        <v>0</v>
      </c>
      <c r="F120" s="291">
        <v>-113434000</v>
      </c>
      <c r="G120" s="291">
        <v>-113434000</v>
      </c>
      <c r="H120" s="291">
        <v>0</v>
      </c>
    </row>
    <row r="121" spans="1:8" s="288" customFormat="1">
      <c r="A121" s="293" t="s">
        <v>413</v>
      </c>
      <c r="B121" s="293" t="s">
        <v>414</v>
      </c>
      <c r="C121" s="294">
        <v>430806</v>
      </c>
      <c r="D121" s="294">
        <v>430000</v>
      </c>
      <c r="E121" s="294">
        <v>828443</v>
      </c>
      <c r="F121" s="294">
        <v>829249</v>
      </c>
      <c r="G121" s="294">
        <v>829249</v>
      </c>
      <c r="H121" s="294">
        <v>0</v>
      </c>
    </row>
    <row r="122" spans="1:8" s="288" customFormat="1">
      <c r="A122" s="284" t="s">
        <v>415</v>
      </c>
      <c r="B122" s="284" t="s">
        <v>410</v>
      </c>
      <c r="C122" s="291">
        <v>15621806</v>
      </c>
      <c r="D122" s="291">
        <v>0</v>
      </c>
      <c r="E122" s="291">
        <v>828443</v>
      </c>
      <c r="F122" s="291">
        <v>16450249</v>
      </c>
      <c r="G122" s="291">
        <v>16450249</v>
      </c>
      <c r="H122" s="291">
        <v>0</v>
      </c>
    </row>
    <row r="123" spans="1:8" s="288" customFormat="1">
      <c r="A123" s="284" t="s">
        <v>416</v>
      </c>
      <c r="B123" s="284" t="s">
        <v>412</v>
      </c>
      <c r="C123" s="291">
        <v>-15191000</v>
      </c>
      <c r="D123" s="291">
        <v>430000</v>
      </c>
      <c r="E123" s="291">
        <v>0</v>
      </c>
      <c r="F123" s="291">
        <v>-15621000</v>
      </c>
      <c r="G123" s="291">
        <v>-15621000</v>
      </c>
      <c r="H123" s="291">
        <v>0</v>
      </c>
    </row>
    <row r="124" spans="1:8" s="288" customFormat="1">
      <c r="A124" s="293" t="s">
        <v>417</v>
      </c>
      <c r="B124" s="293" t="s">
        <v>418</v>
      </c>
      <c r="C124" s="294">
        <v>968</v>
      </c>
      <c r="D124" s="294">
        <v>0</v>
      </c>
      <c r="E124" s="294">
        <v>0</v>
      </c>
      <c r="F124" s="294">
        <v>968</v>
      </c>
      <c r="G124" s="294">
        <v>968</v>
      </c>
      <c r="H124" s="294">
        <v>0</v>
      </c>
    </row>
    <row r="125" spans="1:8" s="288" customFormat="1">
      <c r="A125" s="284" t="s">
        <v>419</v>
      </c>
      <c r="B125" s="284" t="s">
        <v>410</v>
      </c>
      <c r="C125" s="291">
        <v>4916968</v>
      </c>
      <c r="D125" s="291">
        <v>0</v>
      </c>
      <c r="E125" s="291">
        <v>0</v>
      </c>
      <c r="F125" s="291">
        <v>4916968</v>
      </c>
      <c r="G125" s="291">
        <v>4916968</v>
      </c>
      <c r="H125" s="291">
        <v>0</v>
      </c>
    </row>
    <row r="126" spans="1:8" s="288" customFormat="1">
      <c r="A126" s="284" t="s">
        <v>420</v>
      </c>
      <c r="B126" s="284" t="s">
        <v>412</v>
      </c>
      <c r="C126" s="291">
        <v>-4916000</v>
      </c>
      <c r="D126" s="291">
        <v>0</v>
      </c>
      <c r="E126" s="291">
        <v>0</v>
      </c>
      <c r="F126" s="291">
        <v>-4916000</v>
      </c>
      <c r="G126" s="291">
        <v>-4916000</v>
      </c>
      <c r="H126" s="291">
        <v>0</v>
      </c>
    </row>
    <row r="127" spans="1:8" s="288" customFormat="1">
      <c r="A127" s="293" t="s">
        <v>421</v>
      </c>
      <c r="B127" s="293" t="s">
        <v>422</v>
      </c>
      <c r="C127" s="294">
        <v>50755638</v>
      </c>
      <c r="D127" s="294">
        <v>50755000</v>
      </c>
      <c r="E127" s="294">
        <v>61768700</v>
      </c>
      <c r="F127" s="294">
        <v>61769338</v>
      </c>
      <c r="G127" s="294">
        <v>61769338</v>
      </c>
      <c r="H127" s="294">
        <v>0</v>
      </c>
    </row>
    <row r="128" spans="1:8" s="288" customFormat="1">
      <c r="A128" s="284" t="s">
        <v>423</v>
      </c>
      <c r="B128" s="284" t="s">
        <v>410</v>
      </c>
      <c r="C128" s="291">
        <v>389671638</v>
      </c>
      <c r="D128" s="291">
        <v>0</v>
      </c>
      <c r="E128" s="291">
        <v>61768700</v>
      </c>
      <c r="F128" s="291">
        <v>451440338</v>
      </c>
      <c r="G128" s="291">
        <v>451440338</v>
      </c>
      <c r="H128" s="291">
        <v>0</v>
      </c>
    </row>
    <row r="129" spans="1:8" s="288" customFormat="1">
      <c r="A129" s="284" t="s">
        <v>424</v>
      </c>
      <c r="B129" s="284" t="s">
        <v>412</v>
      </c>
      <c r="C129" s="291">
        <v>-338916000</v>
      </c>
      <c r="D129" s="291">
        <v>50755000</v>
      </c>
      <c r="E129" s="291">
        <v>0</v>
      </c>
      <c r="F129" s="291">
        <v>-389671000</v>
      </c>
      <c r="G129" s="291">
        <v>-389671000</v>
      </c>
      <c r="H129" s="291">
        <v>0</v>
      </c>
    </row>
    <row r="130" spans="1:8" s="288" customFormat="1">
      <c r="A130" s="293" t="s">
        <v>425</v>
      </c>
      <c r="B130" s="293" t="s">
        <v>426</v>
      </c>
      <c r="C130" s="294">
        <v>4597300</v>
      </c>
      <c r="D130" s="294">
        <v>4597000</v>
      </c>
      <c r="E130" s="294">
        <v>2907899</v>
      </c>
      <c r="F130" s="294">
        <v>2908199</v>
      </c>
      <c r="G130" s="294">
        <v>2908199</v>
      </c>
      <c r="H130" s="294">
        <v>0</v>
      </c>
    </row>
    <row r="131" spans="1:8" s="288" customFormat="1">
      <c r="A131" s="284" t="s">
        <v>427</v>
      </c>
      <c r="B131" s="284" t="s">
        <v>428</v>
      </c>
      <c r="C131" s="291">
        <v>73961613</v>
      </c>
      <c r="D131" s="291">
        <v>0</v>
      </c>
      <c r="E131" s="291">
        <v>2907899</v>
      </c>
      <c r="F131" s="291">
        <v>76869512</v>
      </c>
      <c r="G131" s="291">
        <v>76869512</v>
      </c>
      <c r="H131" s="291">
        <v>0</v>
      </c>
    </row>
    <row r="132" spans="1:8" s="288" customFormat="1">
      <c r="A132" s="284" t="s">
        <v>429</v>
      </c>
      <c r="B132" s="284" t="s">
        <v>430</v>
      </c>
      <c r="C132" s="291">
        <v>-69364313</v>
      </c>
      <c r="D132" s="291">
        <v>4597000</v>
      </c>
      <c r="E132" s="291">
        <v>0</v>
      </c>
      <c r="F132" s="291">
        <v>-73961313</v>
      </c>
      <c r="G132" s="291">
        <v>-73961313</v>
      </c>
      <c r="H132" s="291">
        <v>0</v>
      </c>
    </row>
    <row r="133" spans="1:8" s="288" customFormat="1" ht="25.5">
      <c r="A133" s="284" t="s">
        <v>431</v>
      </c>
      <c r="B133" s="284" t="s">
        <v>432</v>
      </c>
      <c r="C133" s="291">
        <v>154687</v>
      </c>
      <c r="D133" s="291">
        <v>0</v>
      </c>
      <c r="E133" s="291">
        <v>0</v>
      </c>
      <c r="F133" s="291">
        <v>154687</v>
      </c>
      <c r="G133" s="291">
        <v>154687</v>
      </c>
      <c r="H133" s="291">
        <v>0</v>
      </c>
    </row>
    <row r="134" spans="1:8" s="288" customFormat="1" ht="25.5">
      <c r="A134" s="284" t="s">
        <v>433</v>
      </c>
      <c r="B134" s="284" t="s">
        <v>434</v>
      </c>
      <c r="C134" s="291">
        <v>-154687</v>
      </c>
      <c r="D134" s="291">
        <v>0</v>
      </c>
      <c r="E134" s="291">
        <v>0</v>
      </c>
      <c r="F134" s="291">
        <v>-154687</v>
      </c>
      <c r="G134" s="291">
        <v>-154687</v>
      </c>
      <c r="H134" s="291">
        <v>0</v>
      </c>
    </row>
    <row r="135" spans="1:8" s="288" customFormat="1">
      <c r="A135" s="293" t="s">
        <v>435</v>
      </c>
      <c r="B135" s="293" t="s">
        <v>436</v>
      </c>
      <c r="C135" s="294">
        <v>453</v>
      </c>
      <c r="D135" s="294">
        <v>0</v>
      </c>
      <c r="E135" s="294">
        <v>0</v>
      </c>
      <c r="F135" s="294">
        <v>453</v>
      </c>
      <c r="G135" s="294">
        <v>453</v>
      </c>
      <c r="H135" s="294">
        <v>0</v>
      </c>
    </row>
    <row r="136" spans="1:8" s="288" customFormat="1">
      <c r="A136" s="284" t="s">
        <v>437</v>
      </c>
      <c r="B136" s="284" t="s">
        <v>410</v>
      </c>
      <c r="C136" s="291">
        <v>24096453</v>
      </c>
      <c r="D136" s="291">
        <v>0</v>
      </c>
      <c r="E136" s="291">
        <v>0</v>
      </c>
      <c r="F136" s="291">
        <v>24096453</v>
      </c>
      <c r="G136" s="291">
        <v>24096453</v>
      </c>
      <c r="H136" s="291">
        <v>0</v>
      </c>
    </row>
    <row r="137" spans="1:8" s="288" customFormat="1">
      <c r="A137" s="284" t="s">
        <v>438</v>
      </c>
      <c r="B137" s="284" t="s">
        <v>412</v>
      </c>
      <c r="C137" s="291">
        <v>-24096000</v>
      </c>
      <c r="D137" s="291">
        <v>0</v>
      </c>
      <c r="E137" s="291">
        <v>0</v>
      </c>
      <c r="F137" s="291">
        <v>-24096000</v>
      </c>
      <c r="G137" s="291">
        <v>-24096000</v>
      </c>
      <c r="H137" s="291">
        <v>0</v>
      </c>
    </row>
    <row r="138" spans="1:8" s="288" customFormat="1" ht="25.5">
      <c r="A138" s="293" t="s">
        <v>439</v>
      </c>
      <c r="B138" s="293" t="s">
        <v>440</v>
      </c>
      <c r="C138" s="294">
        <v>10594991</v>
      </c>
      <c r="D138" s="294">
        <v>10595081</v>
      </c>
      <c r="E138" s="294">
        <v>4640723</v>
      </c>
      <c r="F138" s="294">
        <v>4640633</v>
      </c>
      <c r="G138" s="294">
        <v>4640633</v>
      </c>
      <c r="H138" s="294">
        <v>0</v>
      </c>
    </row>
    <row r="139" spans="1:8" s="288" customFormat="1">
      <c r="A139" s="284" t="s">
        <v>441</v>
      </c>
      <c r="B139" s="284" t="s">
        <v>410</v>
      </c>
      <c r="C139" s="291">
        <v>60279417</v>
      </c>
      <c r="D139" s="291">
        <v>0</v>
      </c>
      <c r="E139" s="291">
        <v>4640723</v>
      </c>
      <c r="F139" s="291">
        <v>64920140</v>
      </c>
      <c r="G139" s="291">
        <v>64920140</v>
      </c>
      <c r="H139" s="291">
        <v>0</v>
      </c>
    </row>
    <row r="140" spans="1:8" s="288" customFormat="1">
      <c r="A140" s="284" t="s">
        <v>442</v>
      </c>
      <c r="B140" s="284" t="s">
        <v>412</v>
      </c>
      <c r="C140" s="291">
        <v>-49684426</v>
      </c>
      <c r="D140" s="291">
        <v>10595081</v>
      </c>
      <c r="E140" s="291">
        <v>0</v>
      </c>
      <c r="F140" s="291">
        <v>-60279507</v>
      </c>
      <c r="G140" s="291">
        <v>-60279507</v>
      </c>
      <c r="H140" s="291">
        <v>0</v>
      </c>
    </row>
    <row r="141" spans="1:8" s="288" customFormat="1">
      <c r="A141" s="295" t="s">
        <v>38</v>
      </c>
      <c r="B141" s="295" t="s">
        <v>39</v>
      </c>
      <c r="C141" s="296">
        <v>206946819.88999999</v>
      </c>
      <c r="D141" s="296">
        <v>71372722.040000007</v>
      </c>
      <c r="E141" s="296">
        <v>71538222.040000007</v>
      </c>
      <c r="F141" s="296">
        <v>207112319.88999999</v>
      </c>
      <c r="G141" s="296">
        <v>165500</v>
      </c>
      <c r="H141" s="296">
        <v>206946819.88999999</v>
      </c>
    </row>
    <row r="142" spans="1:8" s="288" customFormat="1" ht="25.5">
      <c r="A142" s="293" t="s">
        <v>481</v>
      </c>
      <c r="B142" s="293" t="s">
        <v>482</v>
      </c>
      <c r="C142" s="294">
        <v>0</v>
      </c>
      <c r="D142" s="294">
        <v>11002700</v>
      </c>
      <c r="E142" s="294">
        <v>11002700</v>
      </c>
      <c r="F142" s="294">
        <v>0</v>
      </c>
      <c r="G142" s="294">
        <v>0</v>
      </c>
      <c r="H142" s="294">
        <v>0</v>
      </c>
    </row>
    <row r="143" spans="1:8" s="288" customFormat="1" ht="25.5">
      <c r="A143" s="284" t="s">
        <v>483</v>
      </c>
      <c r="B143" s="284" t="s">
        <v>484</v>
      </c>
      <c r="C143" s="291">
        <v>0</v>
      </c>
      <c r="D143" s="291">
        <v>7334200</v>
      </c>
      <c r="E143" s="291">
        <v>7334200</v>
      </c>
      <c r="F143" s="291">
        <v>0</v>
      </c>
      <c r="G143" s="291">
        <v>0</v>
      </c>
      <c r="H143" s="291">
        <v>0</v>
      </c>
    </row>
    <row r="144" spans="1:8" s="288" customFormat="1">
      <c r="A144" s="284" t="s">
        <v>485</v>
      </c>
      <c r="B144" s="284" t="s">
        <v>486</v>
      </c>
      <c r="C144" s="291">
        <v>0</v>
      </c>
      <c r="D144" s="291">
        <v>3668500</v>
      </c>
      <c r="E144" s="291">
        <v>3668500</v>
      </c>
      <c r="F144" s="291">
        <v>0</v>
      </c>
      <c r="G144" s="291">
        <v>0</v>
      </c>
      <c r="H144" s="291">
        <v>0</v>
      </c>
    </row>
    <row r="145" spans="1:8" s="288" customFormat="1">
      <c r="A145" s="293" t="s">
        <v>487</v>
      </c>
      <c r="B145" s="293" t="s">
        <v>488</v>
      </c>
      <c r="C145" s="294">
        <v>206946819.88999999</v>
      </c>
      <c r="D145" s="294">
        <v>0</v>
      </c>
      <c r="E145" s="294">
        <v>0</v>
      </c>
      <c r="F145" s="294">
        <v>206946819.88999999</v>
      </c>
      <c r="G145" s="294">
        <v>0</v>
      </c>
      <c r="H145" s="294">
        <v>206946819.88999999</v>
      </c>
    </row>
    <row r="146" spans="1:8" s="288" customFormat="1">
      <c r="A146" s="284" t="s">
        <v>489</v>
      </c>
      <c r="B146" s="284" t="s">
        <v>488</v>
      </c>
      <c r="C146" s="291">
        <v>206946819.88999999</v>
      </c>
      <c r="D146" s="291">
        <v>0</v>
      </c>
      <c r="E146" s="291">
        <v>0</v>
      </c>
      <c r="F146" s="291">
        <v>206946819.88999999</v>
      </c>
      <c r="G146" s="291">
        <v>0</v>
      </c>
      <c r="H146" s="291">
        <v>206946819.88999999</v>
      </c>
    </row>
    <row r="147" spans="1:8" s="288" customFormat="1">
      <c r="A147" s="293" t="s">
        <v>490</v>
      </c>
      <c r="B147" s="293" t="s">
        <v>491</v>
      </c>
      <c r="C147" s="294">
        <v>0</v>
      </c>
      <c r="D147" s="294">
        <v>0</v>
      </c>
      <c r="E147" s="294">
        <v>165500</v>
      </c>
      <c r="F147" s="294">
        <v>165500</v>
      </c>
      <c r="G147" s="294">
        <v>165500</v>
      </c>
      <c r="H147" s="294">
        <v>0</v>
      </c>
    </row>
    <row r="148" spans="1:8" s="288" customFormat="1">
      <c r="A148" s="284" t="s">
        <v>492</v>
      </c>
      <c r="B148" s="284" t="s">
        <v>491</v>
      </c>
      <c r="C148" s="291">
        <v>0</v>
      </c>
      <c r="D148" s="291">
        <v>0</v>
      </c>
      <c r="E148" s="291">
        <v>165500</v>
      </c>
      <c r="F148" s="291">
        <v>165500</v>
      </c>
      <c r="G148" s="291">
        <v>165500</v>
      </c>
      <c r="H148" s="291">
        <v>0</v>
      </c>
    </row>
    <row r="149" spans="1:8" s="288" customFormat="1">
      <c r="A149" s="293" t="s">
        <v>493</v>
      </c>
      <c r="B149" s="293" t="s">
        <v>494</v>
      </c>
      <c r="C149" s="294">
        <v>0</v>
      </c>
      <c r="D149" s="294">
        <v>25664400</v>
      </c>
      <c r="E149" s="294">
        <v>25664400</v>
      </c>
      <c r="F149" s="294">
        <v>0</v>
      </c>
      <c r="G149" s="294">
        <v>0</v>
      </c>
      <c r="H149" s="294">
        <v>0</v>
      </c>
    </row>
    <row r="150" spans="1:8" s="288" customFormat="1">
      <c r="A150" s="284" t="s">
        <v>495</v>
      </c>
      <c r="B150" s="284" t="s">
        <v>496</v>
      </c>
      <c r="C150" s="291">
        <v>0</v>
      </c>
      <c r="D150" s="291">
        <v>21995900</v>
      </c>
      <c r="E150" s="291">
        <v>21995900</v>
      </c>
      <c r="F150" s="291">
        <v>0</v>
      </c>
      <c r="G150" s="291">
        <v>0</v>
      </c>
      <c r="H150" s="291">
        <v>0</v>
      </c>
    </row>
    <row r="151" spans="1:8" s="288" customFormat="1">
      <c r="A151" s="284" t="s">
        <v>497</v>
      </c>
      <c r="B151" s="284" t="s">
        <v>498</v>
      </c>
      <c r="C151" s="291">
        <v>0</v>
      </c>
      <c r="D151" s="291">
        <v>3668500</v>
      </c>
      <c r="E151" s="291">
        <v>3668500</v>
      </c>
      <c r="F151" s="291">
        <v>0</v>
      </c>
      <c r="G151" s="291">
        <v>0</v>
      </c>
      <c r="H151" s="291">
        <v>0</v>
      </c>
    </row>
    <row r="152" spans="1:8" s="288" customFormat="1">
      <c r="A152" s="293" t="s">
        <v>499</v>
      </c>
      <c r="B152" s="293" t="s">
        <v>500</v>
      </c>
      <c r="C152" s="294">
        <v>0</v>
      </c>
      <c r="D152" s="294">
        <v>2039918</v>
      </c>
      <c r="E152" s="294">
        <v>2039918</v>
      </c>
      <c r="F152" s="294">
        <v>0</v>
      </c>
      <c r="G152" s="294">
        <v>0</v>
      </c>
      <c r="H152" s="294">
        <v>0</v>
      </c>
    </row>
    <row r="153" spans="1:8" s="288" customFormat="1">
      <c r="A153" s="284" t="s">
        <v>501</v>
      </c>
      <c r="B153" s="284" t="s">
        <v>500</v>
      </c>
      <c r="C153" s="291">
        <v>0</v>
      </c>
      <c r="D153" s="291">
        <v>2039918</v>
      </c>
      <c r="E153" s="291">
        <v>2039918</v>
      </c>
      <c r="F153" s="291">
        <v>0</v>
      </c>
      <c r="G153" s="291">
        <v>0</v>
      </c>
      <c r="H153" s="291">
        <v>0</v>
      </c>
    </row>
    <row r="154" spans="1:8" s="288" customFormat="1">
      <c r="A154" s="293" t="s">
        <v>507</v>
      </c>
      <c r="B154" s="293" t="s">
        <v>414</v>
      </c>
      <c r="C154" s="294">
        <v>0</v>
      </c>
      <c r="D154" s="294">
        <v>24275654.039999999</v>
      </c>
      <c r="E154" s="294">
        <v>24275654.039999999</v>
      </c>
      <c r="F154" s="294">
        <v>0</v>
      </c>
      <c r="G154" s="294">
        <v>0</v>
      </c>
      <c r="H154" s="294">
        <v>0</v>
      </c>
    </row>
    <row r="155" spans="1:8" s="288" customFormat="1">
      <c r="A155" s="284" t="s">
        <v>508</v>
      </c>
      <c r="B155" s="284" t="s">
        <v>414</v>
      </c>
      <c r="C155" s="291">
        <v>0</v>
      </c>
      <c r="D155" s="291">
        <v>24275654.039999999</v>
      </c>
      <c r="E155" s="291">
        <v>24275654.039999999</v>
      </c>
      <c r="F155" s="291">
        <v>0</v>
      </c>
      <c r="G155" s="291">
        <v>0</v>
      </c>
      <c r="H155" s="291">
        <v>0</v>
      </c>
    </row>
    <row r="156" spans="1:8" s="288" customFormat="1">
      <c r="A156" s="293" t="s">
        <v>512</v>
      </c>
      <c r="B156" s="293" t="s">
        <v>513</v>
      </c>
      <c r="C156" s="294">
        <v>0</v>
      </c>
      <c r="D156" s="294">
        <v>8390050</v>
      </c>
      <c r="E156" s="294">
        <v>8390050</v>
      </c>
      <c r="F156" s="294">
        <v>0</v>
      </c>
      <c r="G156" s="294">
        <v>0</v>
      </c>
      <c r="H156" s="294">
        <v>0</v>
      </c>
    </row>
    <row r="157" spans="1:8" s="288" customFormat="1">
      <c r="A157" s="284" t="s">
        <v>514</v>
      </c>
      <c r="B157" s="284" t="s">
        <v>513</v>
      </c>
      <c r="C157" s="291">
        <v>0</v>
      </c>
      <c r="D157" s="291">
        <v>8390050</v>
      </c>
      <c r="E157" s="291">
        <v>8390050</v>
      </c>
      <c r="F157" s="291">
        <v>0</v>
      </c>
      <c r="G157" s="291">
        <v>0</v>
      </c>
      <c r="H157" s="291">
        <v>0</v>
      </c>
    </row>
    <row r="158" spans="1:8" s="288" customFormat="1">
      <c r="A158" s="297" t="s">
        <v>42</v>
      </c>
      <c r="B158" s="297" t="s">
        <v>43</v>
      </c>
      <c r="C158" s="298">
        <v>1629019735</v>
      </c>
      <c r="D158" s="298">
        <v>898732523</v>
      </c>
      <c r="E158" s="298">
        <v>621393089</v>
      </c>
      <c r="F158" s="298">
        <v>1351680301</v>
      </c>
      <c r="G158" s="298">
        <v>1351680301</v>
      </c>
      <c r="H158" s="298">
        <v>0</v>
      </c>
    </row>
    <row r="159" spans="1:8" s="288" customFormat="1">
      <c r="A159" s="295" t="s">
        <v>45</v>
      </c>
      <c r="B159" s="295" t="s">
        <v>46</v>
      </c>
      <c r="C159" s="296">
        <v>1629019735</v>
      </c>
      <c r="D159" s="296">
        <v>898732523</v>
      </c>
      <c r="E159" s="296">
        <v>621393089</v>
      </c>
      <c r="F159" s="296">
        <v>1351680301</v>
      </c>
      <c r="G159" s="296">
        <v>1351680301</v>
      </c>
      <c r="H159" s="296">
        <v>0</v>
      </c>
    </row>
    <row r="160" spans="1:8" s="288" customFormat="1">
      <c r="A160" s="293" t="s">
        <v>518</v>
      </c>
      <c r="B160" s="293" t="s">
        <v>519</v>
      </c>
      <c r="C160" s="294">
        <v>0</v>
      </c>
      <c r="D160" s="294">
        <v>267596514.44</v>
      </c>
      <c r="E160" s="294">
        <v>267596514.44</v>
      </c>
      <c r="F160" s="294">
        <v>0</v>
      </c>
      <c r="G160" s="294">
        <v>0</v>
      </c>
      <c r="H160" s="294">
        <v>0</v>
      </c>
    </row>
    <row r="161" spans="1:8" s="288" customFormat="1">
      <c r="A161" s="284" t="s">
        <v>520</v>
      </c>
      <c r="B161" s="284" t="s">
        <v>519</v>
      </c>
      <c r="C161" s="291">
        <v>0</v>
      </c>
      <c r="D161" s="291">
        <v>267596514.44</v>
      </c>
      <c r="E161" s="291">
        <v>267596514.44</v>
      </c>
      <c r="F161" s="291">
        <v>0</v>
      </c>
      <c r="G161" s="291">
        <v>0</v>
      </c>
      <c r="H161" s="291">
        <v>0</v>
      </c>
    </row>
    <row r="162" spans="1:8" s="288" customFormat="1">
      <c r="A162" s="293" t="s">
        <v>521</v>
      </c>
      <c r="B162" s="293" t="s">
        <v>522</v>
      </c>
      <c r="C162" s="294">
        <v>122320471</v>
      </c>
      <c r="D162" s="294">
        <v>82223629</v>
      </c>
      <c r="E162" s="294">
        <v>60951441</v>
      </c>
      <c r="F162" s="294">
        <v>101048283</v>
      </c>
      <c r="G162" s="294">
        <v>101048283</v>
      </c>
      <c r="H162" s="294">
        <v>0</v>
      </c>
    </row>
    <row r="163" spans="1:8" s="288" customFormat="1">
      <c r="A163" s="284" t="s">
        <v>523</v>
      </c>
      <c r="B163" s="284" t="s">
        <v>522</v>
      </c>
      <c r="C163" s="291">
        <v>122320471</v>
      </c>
      <c r="D163" s="291">
        <v>82223629</v>
      </c>
      <c r="E163" s="291">
        <v>60951441</v>
      </c>
      <c r="F163" s="291">
        <v>101048283</v>
      </c>
      <c r="G163" s="291">
        <v>101048283</v>
      </c>
      <c r="H163" s="291">
        <v>0</v>
      </c>
    </row>
    <row r="164" spans="1:8" s="288" customFormat="1">
      <c r="A164" s="293" t="s">
        <v>524</v>
      </c>
      <c r="B164" s="293" t="s">
        <v>525</v>
      </c>
      <c r="C164" s="294">
        <v>453173774</v>
      </c>
      <c r="D164" s="294">
        <v>50392205</v>
      </c>
      <c r="E164" s="294">
        <v>24467227</v>
      </c>
      <c r="F164" s="294">
        <v>427248796</v>
      </c>
      <c r="G164" s="294">
        <v>427248796</v>
      </c>
      <c r="H164" s="294">
        <v>0</v>
      </c>
    </row>
    <row r="165" spans="1:8" s="288" customFormat="1">
      <c r="A165" s="284" t="s">
        <v>526</v>
      </c>
      <c r="B165" s="284" t="s">
        <v>525</v>
      </c>
      <c r="C165" s="291">
        <v>453173774</v>
      </c>
      <c r="D165" s="291">
        <v>50392205</v>
      </c>
      <c r="E165" s="291">
        <v>24467227</v>
      </c>
      <c r="F165" s="291">
        <v>427248796</v>
      </c>
      <c r="G165" s="291">
        <v>427248796</v>
      </c>
      <c r="H165" s="291">
        <v>0</v>
      </c>
    </row>
    <row r="166" spans="1:8" s="288" customFormat="1">
      <c r="A166" s="293" t="s">
        <v>527</v>
      </c>
      <c r="B166" s="293" t="s">
        <v>528</v>
      </c>
      <c r="C166" s="294">
        <v>386449022</v>
      </c>
      <c r="D166" s="294">
        <v>34738298</v>
      </c>
      <c r="E166" s="294">
        <v>15334896</v>
      </c>
      <c r="F166" s="294">
        <v>367045620</v>
      </c>
      <c r="G166" s="294">
        <v>367045620</v>
      </c>
      <c r="H166" s="294">
        <v>0</v>
      </c>
    </row>
    <row r="167" spans="1:8" s="288" customFormat="1">
      <c r="A167" s="284" t="s">
        <v>529</v>
      </c>
      <c r="B167" s="284" t="s">
        <v>528</v>
      </c>
      <c r="C167" s="291">
        <v>386449022</v>
      </c>
      <c r="D167" s="291">
        <v>34738298</v>
      </c>
      <c r="E167" s="291">
        <v>15334896</v>
      </c>
      <c r="F167" s="291">
        <v>367045620</v>
      </c>
      <c r="G167" s="291">
        <v>367045620</v>
      </c>
      <c r="H167" s="291">
        <v>0</v>
      </c>
    </row>
    <row r="168" spans="1:8" s="288" customFormat="1">
      <c r="A168" s="293" t="s">
        <v>530</v>
      </c>
      <c r="B168" s="293" t="s">
        <v>531</v>
      </c>
      <c r="C168" s="294">
        <v>239723822</v>
      </c>
      <c r="D168" s="294">
        <v>245336981</v>
      </c>
      <c r="E168" s="294">
        <v>24835017</v>
      </c>
      <c r="F168" s="294">
        <v>19221858</v>
      </c>
      <c r="G168" s="294">
        <v>19221858</v>
      </c>
      <c r="H168" s="294">
        <v>0</v>
      </c>
    </row>
    <row r="169" spans="1:8" s="288" customFormat="1">
      <c r="A169" s="284" t="s">
        <v>532</v>
      </c>
      <c r="B169" s="284" t="s">
        <v>531</v>
      </c>
      <c r="C169" s="291">
        <v>239723822</v>
      </c>
      <c r="D169" s="291">
        <v>245336981</v>
      </c>
      <c r="E169" s="291">
        <v>24835017</v>
      </c>
      <c r="F169" s="291">
        <v>19221858</v>
      </c>
      <c r="G169" s="291">
        <v>19221858</v>
      </c>
      <c r="H169" s="291">
        <v>0</v>
      </c>
    </row>
    <row r="170" spans="1:8" s="288" customFormat="1">
      <c r="A170" s="293" t="s">
        <v>533</v>
      </c>
      <c r="B170" s="293" t="s">
        <v>534</v>
      </c>
      <c r="C170" s="294">
        <v>272452254</v>
      </c>
      <c r="D170" s="294">
        <v>0</v>
      </c>
      <c r="E170" s="294">
        <v>31454519</v>
      </c>
      <c r="F170" s="294">
        <v>303906773</v>
      </c>
      <c r="G170" s="294">
        <v>303906773</v>
      </c>
      <c r="H170" s="294">
        <v>0</v>
      </c>
    </row>
    <row r="171" spans="1:8" s="288" customFormat="1">
      <c r="A171" s="284" t="s">
        <v>535</v>
      </c>
      <c r="B171" s="284" t="s">
        <v>534</v>
      </c>
      <c r="C171" s="291">
        <v>272452254</v>
      </c>
      <c r="D171" s="291">
        <v>0</v>
      </c>
      <c r="E171" s="291">
        <v>31454519</v>
      </c>
      <c r="F171" s="291">
        <v>303906773</v>
      </c>
      <c r="G171" s="291">
        <v>303906773</v>
      </c>
      <c r="H171" s="291">
        <v>0</v>
      </c>
    </row>
    <row r="172" spans="1:8" s="288" customFormat="1">
      <c r="A172" s="293" t="s">
        <v>538</v>
      </c>
      <c r="B172" s="293" t="s">
        <v>539</v>
      </c>
      <c r="C172" s="294">
        <v>154900392</v>
      </c>
      <c r="D172" s="294">
        <v>23808964</v>
      </c>
      <c r="E172" s="294">
        <v>2117543</v>
      </c>
      <c r="F172" s="294">
        <v>133208971</v>
      </c>
      <c r="G172" s="294">
        <v>133208971</v>
      </c>
      <c r="H172" s="294">
        <v>0</v>
      </c>
    </row>
    <row r="173" spans="1:8" s="288" customFormat="1">
      <c r="A173" s="284" t="s">
        <v>540</v>
      </c>
      <c r="B173" s="284" t="s">
        <v>539</v>
      </c>
      <c r="C173" s="291">
        <v>116046782</v>
      </c>
      <c r="D173" s="291">
        <v>20890427</v>
      </c>
      <c r="E173" s="291">
        <v>0</v>
      </c>
      <c r="F173" s="291">
        <v>95156355</v>
      </c>
      <c r="G173" s="291">
        <v>95156355</v>
      </c>
      <c r="H173" s="291">
        <v>0</v>
      </c>
    </row>
    <row r="174" spans="1:8" s="288" customFormat="1">
      <c r="A174" s="284" t="s">
        <v>541</v>
      </c>
      <c r="B174" s="284" t="s">
        <v>542</v>
      </c>
      <c r="C174" s="291">
        <v>38853610</v>
      </c>
      <c r="D174" s="291">
        <v>2918537</v>
      </c>
      <c r="E174" s="291">
        <v>2117543</v>
      </c>
      <c r="F174" s="291">
        <v>38052616</v>
      </c>
      <c r="G174" s="291">
        <v>38052616</v>
      </c>
      <c r="H174" s="291">
        <v>0</v>
      </c>
    </row>
    <row r="175" spans="1:8" s="288" customFormat="1">
      <c r="A175" s="293" t="s">
        <v>543</v>
      </c>
      <c r="B175" s="293" t="s">
        <v>544</v>
      </c>
      <c r="C175" s="294">
        <v>0</v>
      </c>
      <c r="D175" s="294">
        <v>49480862.399999999</v>
      </c>
      <c r="E175" s="294">
        <v>49480862.399999999</v>
      </c>
      <c r="F175" s="294">
        <v>0</v>
      </c>
      <c r="G175" s="294">
        <v>0</v>
      </c>
      <c r="H175" s="294">
        <v>0</v>
      </c>
    </row>
    <row r="176" spans="1:8" s="288" customFormat="1">
      <c r="A176" s="284" t="s">
        <v>545</v>
      </c>
      <c r="B176" s="284" t="s">
        <v>544</v>
      </c>
      <c r="C176" s="291">
        <v>0</v>
      </c>
      <c r="D176" s="291">
        <v>49480862.399999999</v>
      </c>
      <c r="E176" s="291">
        <v>49480862.399999999</v>
      </c>
      <c r="F176" s="291">
        <v>0</v>
      </c>
      <c r="G176" s="291">
        <v>0</v>
      </c>
      <c r="H176" s="291">
        <v>0</v>
      </c>
    </row>
    <row r="177" spans="1:8" s="288" customFormat="1">
      <c r="A177" s="293" t="s">
        <v>546</v>
      </c>
      <c r="B177" s="293" t="s">
        <v>547</v>
      </c>
      <c r="C177" s="294">
        <v>0</v>
      </c>
      <c r="D177" s="294">
        <v>2510500</v>
      </c>
      <c r="E177" s="294">
        <v>2510500</v>
      </c>
      <c r="F177" s="294">
        <v>0</v>
      </c>
      <c r="G177" s="294">
        <v>0</v>
      </c>
      <c r="H177" s="294">
        <v>0</v>
      </c>
    </row>
    <row r="178" spans="1:8" s="288" customFormat="1">
      <c r="A178" s="284" t="s">
        <v>548</v>
      </c>
      <c r="B178" s="284" t="s">
        <v>547</v>
      </c>
      <c r="C178" s="291">
        <v>0</v>
      </c>
      <c r="D178" s="291">
        <v>2510500</v>
      </c>
      <c r="E178" s="291">
        <v>2510500</v>
      </c>
      <c r="F178" s="291">
        <v>0</v>
      </c>
      <c r="G178" s="291">
        <v>0</v>
      </c>
      <c r="H178" s="291">
        <v>0</v>
      </c>
    </row>
    <row r="179" spans="1:8" s="288" customFormat="1">
      <c r="A179" s="293" t="s">
        <v>552</v>
      </c>
      <c r="B179" s="293" t="s">
        <v>553</v>
      </c>
      <c r="C179" s="294">
        <v>0</v>
      </c>
      <c r="D179" s="294">
        <v>59848800</v>
      </c>
      <c r="E179" s="294">
        <v>59848800</v>
      </c>
      <c r="F179" s="294">
        <v>0</v>
      </c>
      <c r="G179" s="294">
        <v>0</v>
      </c>
      <c r="H179" s="294">
        <v>0</v>
      </c>
    </row>
    <row r="180" spans="1:8" s="288" customFormat="1">
      <c r="A180" s="284" t="s">
        <v>554</v>
      </c>
      <c r="B180" s="284" t="s">
        <v>553</v>
      </c>
      <c r="C180" s="291">
        <v>0</v>
      </c>
      <c r="D180" s="291">
        <v>59848800</v>
      </c>
      <c r="E180" s="291">
        <v>59848800</v>
      </c>
      <c r="F180" s="291">
        <v>0</v>
      </c>
      <c r="G180" s="291">
        <v>0</v>
      </c>
      <c r="H180" s="291">
        <v>0</v>
      </c>
    </row>
    <row r="181" spans="1:8" s="288" customFormat="1">
      <c r="A181" s="293" t="s">
        <v>555</v>
      </c>
      <c r="B181" s="293" t="s">
        <v>556</v>
      </c>
      <c r="C181" s="294">
        <v>0</v>
      </c>
      <c r="D181" s="294">
        <v>42389000</v>
      </c>
      <c r="E181" s="294">
        <v>42389000</v>
      </c>
      <c r="F181" s="294">
        <v>0</v>
      </c>
      <c r="G181" s="294">
        <v>0</v>
      </c>
      <c r="H181" s="294">
        <v>0</v>
      </c>
    </row>
    <row r="182" spans="1:8" s="288" customFormat="1">
      <c r="A182" s="284" t="s">
        <v>557</v>
      </c>
      <c r="B182" s="284" t="s">
        <v>556</v>
      </c>
      <c r="C182" s="291">
        <v>0</v>
      </c>
      <c r="D182" s="291">
        <v>42389000</v>
      </c>
      <c r="E182" s="291">
        <v>42389000</v>
      </c>
      <c r="F182" s="291">
        <v>0</v>
      </c>
      <c r="G182" s="291">
        <v>0</v>
      </c>
      <c r="H182" s="291">
        <v>0</v>
      </c>
    </row>
    <row r="183" spans="1:8" s="288" customFormat="1">
      <c r="A183" s="293" t="s">
        <v>558</v>
      </c>
      <c r="B183" s="293" t="s">
        <v>559</v>
      </c>
      <c r="C183" s="294">
        <v>0</v>
      </c>
      <c r="D183" s="294">
        <v>29327100</v>
      </c>
      <c r="E183" s="294">
        <v>29327100</v>
      </c>
      <c r="F183" s="294">
        <v>0</v>
      </c>
      <c r="G183" s="294">
        <v>0</v>
      </c>
      <c r="H183" s="294">
        <v>0</v>
      </c>
    </row>
    <row r="184" spans="1:8" s="288" customFormat="1">
      <c r="A184" s="284" t="s">
        <v>560</v>
      </c>
      <c r="B184" s="284" t="s">
        <v>559</v>
      </c>
      <c r="C184" s="291">
        <v>0</v>
      </c>
      <c r="D184" s="291">
        <v>29327100</v>
      </c>
      <c r="E184" s="291">
        <v>29327100</v>
      </c>
      <c r="F184" s="291">
        <v>0</v>
      </c>
      <c r="G184" s="291">
        <v>0</v>
      </c>
      <c r="H184" s="291">
        <v>0</v>
      </c>
    </row>
    <row r="185" spans="1:8" s="288" customFormat="1">
      <c r="A185" s="293" t="s">
        <v>561</v>
      </c>
      <c r="B185" s="293" t="s">
        <v>562</v>
      </c>
      <c r="C185" s="294">
        <v>0</v>
      </c>
      <c r="D185" s="294">
        <v>11079669.16</v>
      </c>
      <c r="E185" s="294">
        <v>11079669.16</v>
      </c>
      <c r="F185" s="294">
        <v>0</v>
      </c>
      <c r="G185" s="294">
        <v>0</v>
      </c>
      <c r="H185" s="294">
        <v>0</v>
      </c>
    </row>
    <row r="186" spans="1:8" s="288" customFormat="1">
      <c r="A186" s="284" t="s">
        <v>563</v>
      </c>
      <c r="B186" s="284" t="s">
        <v>562</v>
      </c>
      <c r="C186" s="291">
        <v>0</v>
      </c>
      <c r="D186" s="291">
        <v>11079669.16</v>
      </c>
      <c r="E186" s="291">
        <v>11079669.16</v>
      </c>
      <c r="F186" s="291">
        <v>0</v>
      </c>
      <c r="G186" s="291">
        <v>0</v>
      </c>
      <c r="H186" s="291">
        <v>0</v>
      </c>
    </row>
    <row r="187" spans="1:8" s="288" customFormat="1">
      <c r="A187" s="297" t="s">
        <v>63</v>
      </c>
      <c r="B187" s="297" t="s">
        <v>69</v>
      </c>
      <c r="C187" s="298">
        <v>1926236057</v>
      </c>
      <c r="D187" s="298">
        <v>0</v>
      </c>
      <c r="E187" s="298">
        <v>0</v>
      </c>
      <c r="F187" s="298">
        <v>1926236057</v>
      </c>
      <c r="G187" s="298">
        <v>0</v>
      </c>
      <c r="H187" s="298">
        <v>1926236057</v>
      </c>
    </row>
    <row r="188" spans="1:8" s="288" customFormat="1">
      <c r="A188" s="295" t="s">
        <v>70</v>
      </c>
      <c r="B188" s="295" t="s">
        <v>71</v>
      </c>
      <c r="C188" s="296">
        <v>1926236057</v>
      </c>
      <c r="D188" s="296">
        <v>0</v>
      </c>
      <c r="E188" s="296">
        <v>0</v>
      </c>
      <c r="F188" s="296">
        <v>1926236057</v>
      </c>
      <c r="G188" s="296">
        <v>0</v>
      </c>
      <c r="H188" s="296">
        <v>1926236057</v>
      </c>
    </row>
    <row r="189" spans="1:8" s="288" customFormat="1">
      <c r="A189" s="293" t="s">
        <v>564</v>
      </c>
      <c r="B189" s="293" t="s">
        <v>565</v>
      </c>
      <c r="C189" s="294">
        <v>1926236057</v>
      </c>
      <c r="D189" s="294">
        <v>0</v>
      </c>
      <c r="E189" s="294">
        <v>0</v>
      </c>
      <c r="F189" s="294">
        <v>1926236057</v>
      </c>
      <c r="G189" s="294">
        <v>0</v>
      </c>
      <c r="H189" s="294">
        <v>1926236057</v>
      </c>
    </row>
    <row r="190" spans="1:8" s="288" customFormat="1">
      <c r="A190" s="284" t="s">
        <v>566</v>
      </c>
      <c r="B190" s="284" t="s">
        <v>565</v>
      </c>
      <c r="C190" s="291">
        <v>1926236057</v>
      </c>
      <c r="D190" s="291">
        <v>0</v>
      </c>
      <c r="E190" s="291">
        <v>0</v>
      </c>
      <c r="F190" s="291">
        <v>1926236057</v>
      </c>
      <c r="G190" s="291">
        <v>0</v>
      </c>
      <c r="H190" s="291">
        <v>1926236057</v>
      </c>
    </row>
    <row r="191" spans="1:8" s="288" customFormat="1">
      <c r="A191" s="285" t="s">
        <v>569</v>
      </c>
      <c r="B191" s="285" t="s">
        <v>79</v>
      </c>
      <c r="C191" s="292">
        <v>15573163376.379999</v>
      </c>
      <c r="D191" s="292">
        <v>0</v>
      </c>
      <c r="E191" s="292">
        <v>0</v>
      </c>
      <c r="F191" s="292">
        <v>15573163376.379999</v>
      </c>
      <c r="G191" s="292">
        <v>0</v>
      </c>
      <c r="H191" s="292">
        <v>15573163376.379999</v>
      </c>
    </row>
    <row r="192" spans="1:8" s="288" customFormat="1">
      <c r="A192" s="297" t="s">
        <v>82</v>
      </c>
      <c r="B192" s="297" t="s">
        <v>83</v>
      </c>
      <c r="C192" s="298">
        <v>15573163376.379999</v>
      </c>
      <c r="D192" s="298">
        <v>0</v>
      </c>
      <c r="E192" s="298">
        <v>0</v>
      </c>
      <c r="F192" s="298">
        <v>15573163376.379999</v>
      </c>
      <c r="G192" s="298">
        <v>0</v>
      </c>
      <c r="H192" s="298">
        <v>15573163376.379999</v>
      </c>
    </row>
    <row r="193" spans="1:8" s="288" customFormat="1">
      <c r="A193" s="295" t="s">
        <v>86</v>
      </c>
      <c r="B193" s="295" t="s">
        <v>87</v>
      </c>
      <c r="C193" s="296">
        <v>12771061542.1</v>
      </c>
      <c r="D193" s="296">
        <v>0</v>
      </c>
      <c r="E193" s="296">
        <v>0</v>
      </c>
      <c r="F193" s="296">
        <v>12771061542.1</v>
      </c>
      <c r="G193" s="296">
        <v>0</v>
      </c>
      <c r="H193" s="296">
        <v>12771061542.1</v>
      </c>
    </row>
    <row r="194" spans="1:8" s="288" customFormat="1">
      <c r="A194" s="293" t="s">
        <v>570</v>
      </c>
      <c r="B194" s="293" t="s">
        <v>571</v>
      </c>
      <c r="C194" s="294">
        <v>12771061542.1</v>
      </c>
      <c r="D194" s="294">
        <v>0</v>
      </c>
      <c r="E194" s="294">
        <v>0</v>
      </c>
      <c r="F194" s="294">
        <v>12771061542.1</v>
      </c>
      <c r="G194" s="294">
        <v>0</v>
      </c>
      <c r="H194" s="294">
        <v>12771061542.1</v>
      </c>
    </row>
    <row r="195" spans="1:8" s="288" customFormat="1">
      <c r="A195" s="284" t="s">
        <v>572</v>
      </c>
      <c r="B195" s="284" t="s">
        <v>573</v>
      </c>
      <c r="C195" s="291">
        <v>12771061542.1</v>
      </c>
      <c r="D195" s="291">
        <v>0</v>
      </c>
      <c r="E195" s="291">
        <v>0</v>
      </c>
      <c r="F195" s="291">
        <v>12771061542.1</v>
      </c>
      <c r="G195" s="291">
        <v>0</v>
      </c>
      <c r="H195" s="291">
        <v>12771061542.1</v>
      </c>
    </row>
    <row r="196" spans="1:8" s="288" customFormat="1">
      <c r="A196" s="295" t="s">
        <v>90</v>
      </c>
      <c r="B196" s="295" t="s">
        <v>574</v>
      </c>
      <c r="C196" s="296">
        <v>2802101834.2800002</v>
      </c>
      <c r="D196" s="296">
        <v>0</v>
      </c>
      <c r="E196" s="296">
        <v>0</v>
      </c>
      <c r="F196" s="296">
        <v>2802101834.2800002</v>
      </c>
      <c r="G196" s="296">
        <v>0</v>
      </c>
      <c r="H196" s="296">
        <v>2802101834.2800002</v>
      </c>
    </row>
    <row r="197" spans="1:8" s="288" customFormat="1">
      <c r="A197" s="293" t="s">
        <v>575</v>
      </c>
      <c r="B197" s="293" t="s">
        <v>576</v>
      </c>
      <c r="C197" s="294">
        <v>6036583545.0900002</v>
      </c>
      <c r="D197" s="294">
        <v>0</v>
      </c>
      <c r="E197" s="294">
        <v>0</v>
      </c>
      <c r="F197" s="294">
        <v>6036583545.0900002</v>
      </c>
      <c r="G197" s="294">
        <v>0</v>
      </c>
      <c r="H197" s="294">
        <v>6036583545.0900002</v>
      </c>
    </row>
    <row r="198" spans="1:8" s="288" customFormat="1">
      <c r="A198" s="284" t="s">
        <v>577</v>
      </c>
      <c r="B198" s="284" t="s">
        <v>576</v>
      </c>
      <c r="C198" s="291">
        <v>5928424260</v>
      </c>
      <c r="D198" s="291">
        <v>0</v>
      </c>
      <c r="E198" s="291">
        <v>0</v>
      </c>
      <c r="F198" s="291">
        <v>5928424260</v>
      </c>
      <c r="G198" s="291">
        <v>0</v>
      </c>
      <c r="H198" s="291">
        <v>5928424260</v>
      </c>
    </row>
    <row r="199" spans="1:8" s="288" customFormat="1" ht="25.5">
      <c r="A199" s="284" t="s">
        <v>578</v>
      </c>
      <c r="B199" s="284" t="s">
        <v>579</v>
      </c>
      <c r="C199" s="291">
        <v>108159285.09</v>
      </c>
      <c r="D199" s="291">
        <v>0</v>
      </c>
      <c r="E199" s="291">
        <v>0</v>
      </c>
      <c r="F199" s="291">
        <v>108159285.09</v>
      </c>
      <c r="G199" s="291">
        <v>0</v>
      </c>
      <c r="H199" s="291">
        <v>108159285.09</v>
      </c>
    </row>
    <row r="200" spans="1:8" s="288" customFormat="1">
      <c r="A200" s="293" t="s">
        <v>580</v>
      </c>
      <c r="B200" s="293" t="s">
        <v>581</v>
      </c>
      <c r="C200" s="294">
        <v>-3234481710.8099999</v>
      </c>
      <c r="D200" s="294">
        <v>0</v>
      </c>
      <c r="E200" s="294">
        <v>0</v>
      </c>
      <c r="F200" s="294">
        <v>-3234481710.8099999</v>
      </c>
      <c r="G200" s="294">
        <v>0</v>
      </c>
      <c r="H200" s="294">
        <v>-3234481710.8099999</v>
      </c>
    </row>
    <row r="201" spans="1:8" s="288" customFormat="1">
      <c r="A201" s="284" t="s">
        <v>582</v>
      </c>
      <c r="B201" s="284" t="s">
        <v>581</v>
      </c>
      <c r="C201" s="291">
        <v>-3181349384.8099999</v>
      </c>
      <c r="D201" s="291">
        <v>0</v>
      </c>
      <c r="E201" s="291">
        <v>0</v>
      </c>
      <c r="F201" s="291">
        <v>-3181349384.8099999</v>
      </c>
      <c r="G201" s="291">
        <v>0</v>
      </c>
      <c r="H201" s="291">
        <v>-3181349384.8099999</v>
      </c>
    </row>
    <row r="202" spans="1:8" s="288" customFormat="1" ht="25.5">
      <c r="A202" s="284" t="s">
        <v>583</v>
      </c>
      <c r="B202" s="284" t="s">
        <v>579</v>
      </c>
      <c r="C202" s="291">
        <v>-53132326</v>
      </c>
      <c r="D202" s="291">
        <v>0</v>
      </c>
      <c r="E202" s="291">
        <v>0</v>
      </c>
      <c r="F202" s="291">
        <v>-53132326</v>
      </c>
      <c r="G202" s="291">
        <v>0</v>
      </c>
      <c r="H202" s="291">
        <v>-53132326</v>
      </c>
    </row>
    <row r="203" spans="1:8" s="288" customFormat="1">
      <c r="A203" s="285" t="s">
        <v>156</v>
      </c>
      <c r="B203" s="285" t="s">
        <v>623</v>
      </c>
      <c r="C203" s="292">
        <v>10495348332</v>
      </c>
      <c r="D203" s="292">
        <v>80819621</v>
      </c>
      <c r="E203" s="292">
        <v>410166500</v>
      </c>
      <c r="F203" s="292">
        <v>10824695211</v>
      </c>
      <c r="G203" s="292">
        <v>0</v>
      </c>
      <c r="H203" s="292">
        <v>10824695211</v>
      </c>
    </row>
    <row r="204" spans="1:8" s="288" customFormat="1">
      <c r="A204" s="297" t="s">
        <v>158</v>
      </c>
      <c r="B204" s="297" t="s">
        <v>159</v>
      </c>
      <c r="C204" s="298">
        <v>9987358300.1000004</v>
      </c>
      <c r="D204" s="298">
        <v>80819621</v>
      </c>
      <c r="E204" s="298">
        <v>381454787</v>
      </c>
      <c r="F204" s="298">
        <v>10287993466.1</v>
      </c>
      <c r="G204" s="298">
        <v>0</v>
      </c>
      <c r="H204" s="298">
        <v>10287993466.1</v>
      </c>
    </row>
    <row r="205" spans="1:8" s="288" customFormat="1">
      <c r="A205" s="295" t="s">
        <v>160</v>
      </c>
      <c r="B205" s="295" t="s">
        <v>161</v>
      </c>
      <c r="C205" s="296">
        <v>9987358300.1000004</v>
      </c>
      <c r="D205" s="296">
        <v>80819621</v>
      </c>
      <c r="E205" s="296">
        <v>381454787</v>
      </c>
      <c r="F205" s="296">
        <v>10287993466.1</v>
      </c>
      <c r="G205" s="296">
        <v>0</v>
      </c>
      <c r="H205" s="296">
        <v>10287993466.1</v>
      </c>
    </row>
    <row r="206" spans="1:8" s="288" customFormat="1">
      <c r="A206" s="293" t="s">
        <v>624</v>
      </c>
      <c r="B206" s="293" t="s">
        <v>232</v>
      </c>
      <c r="C206" s="294">
        <v>9987358300.1000004</v>
      </c>
      <c r="D206" s="294">
        <v>80819621</v>
      </c>
      <c r="E206" s="294">
        <v>381454787</v>
      </c>
      <c r="F206" s="294">
        <v>10287993466.1</v>
      </c>
      <c r="G206" s="294">
        <v>0</v>
      </c>
      <c r="H206" s="294">
        <v>10287993466.1</v>
      </c>
    </row>
    <row r="207" spans="1:8" s="288" customFormat="1">
      <c r="A207" s="284" t="s">
        <v>625</v>
      </c>
      <c r="B207" s="284" t="s">
        <v>232</v>
      </c>
      <c r="C207" s="291">
        <v>9987358300.1000004</v>
      </c>
      <c r="D207" s="291">
        <v>80819621</v>
      </c>
      <c r="E207" s="291">
        <v>381454787</v>
      </c>
      <c r="F207" s="291">
        <v>10287993466.1</v>
      </c>
      <c r="G207" s="291">
        <v>0</v>
      </c>
      <c r="H207" s="291">
        <v>10287993466.1</v>
      </c>
    </row>
    <row r="208" spans="1:8" s="288" customFormat="1">
      <c r="A208" s="297" t="s">
        <v>164</v>
      </c>
      <c r="B208" s="297" t="s">
        <v>165</v>
      </c>
      <c r="C208" s="298">
        <v>507990031.89999998</v>
      </c>
      <c r="D208" s="298">
        <v>0</v>
      </c>
      <c r="E208" s="298">
        <v>28711713</v>
      </c>
      <c r="F208" s="298">
        <v>536701744.89999998</v>
      </c>
      <c r="G208" s="298">
        <v>0</v>
      </c>
      <c r="H208" s="298">
        <v>536701744.89999998</v>
      </c>
    </row>
    <row r="209" spans="1:8" s="288" customFormat="1">
      <c r="A209" s="295" t="s">
        <v>166</v>
      </c>
      <c r="B209" s="295" t="s">
        <v>167</v>
      </c>
      <c r="C209" s="296">
        <v>375426625.89999998</v>
      </c>
      <c r="D209" s="296">
        <v>0</v>
      </c>
      <c r="E209" s="296">
        <v>28625880</v>
      </c>
      <c r="F209" s="296">
        <v>404052505.89999998</v>
      </c>
      <c r="G209" s="296">
        <v>0</v>
      </c>
      <c r="H209" s="296">
        <v>404052505.89999998</v>
      </c>
    </row>
    <row r="210" spans="1:8" s="288" customFormat="1" ht="25.5">
      <c r="A210" s="293" t="s">
        <v>628</v>
      </c>
      <c r="B210" s="293" t="s">
        <v>629</v>
      </c>
      <c r="C210" s="294">
        <v>67303879</v>
      </c>
      <c r="D210" s="294">
        <v>0</v>
      </c>
      <c r="E210" s="294">
        <v>10410735</v>
      </c>
      <c r="F210" s="294">
        <v>77714614</v>
      </c>
      <c r="G210" s="294">
        <v>0</v>
      </c>
      <c r="H210" s="294">
        <v>77714614</v>
      </c>
    </row>
    <row r="211" spans="1:8" s="288" customFormat="1" ht="25.5">
      <c r="A211" s="284" t="s">
        <v>630</v>
      </c>
      <c r="B211" s="284" t="s">
        <v>629</v>
      </c>
      <c r="C211" s="291">
        <v>67303879</v>
      </c>
      <c r="D211" s="291">
        <v>0</v>
      </c>
      <c r="E211" s="291">
        <v>10410735</v>
      </c>
      <c r="F211" s="291">
        <v>77714614</v>
      </c>
      <c r="G211" s="291">
        <v>0</v>
      </c>
      <c r="H211" s="291">
        <v>77714614</v>
      </c>
    </row>
    <row r="212" spans="1:8" s="288" customFormat="1">
      <c r="A212" s="293" t="s">
        <v>631</v>
      </c>
      <c r="B212" s="293" t="s">
        <v>632</v>
      </c>
      <c r="C212" s="294">
        <v>308122746.89999998</v>
      </c>
      <c r="D212" s="294">
        <v>0</v>
      </c>
      <c r="E212" s="294">
        <v>18215145</v>
      </c>
      <c r="F212" s="294">
        <v>326337891.89999998</v>
      </c>
      <c r="G212" s="294">
        <v>0</v>
      </c>
      <c r="H212" s="294">
        <v>326337891.89999998</v>
      </c>
    </row>
    <row r="213" spans="1:8" s="288" customFormat="1">
      <c r="A213" s="284" t="s">
        <v>633</v>
      </c>
      <c r="B213" s="284" t="s">
        <v>632</v>
      </c>
      <c r="C213" s="291">
        <v>308122746.89999998</v>
      </c>
      <c r="D213" s="291">
        <v>0</v>
      </c>
      <c r="E213" s="291">
        <v>18215145</v>
      </c>
      <c r="F213" s="291">
        <v>326337891.89999998</v>
      </c>
      <c r="G213" s="291">
        <v>0</v>
      </c>
      <c r="H213" s="291">
        <v>326337891.89999998</v>
      </c>
    </row>
    <row r="214" spans="1:8" s="288" customFormat="1">
      <c r="A214" s="295" t="s">
        <v>168</v>
      </c>
      <c r="B214" s="295" t="s">
        <v>169</v>
      </c>
      <c r="C214" s="296">
        <v>121092587</v>
      </c>
      <c r="D214" s="296">
        <v>0</v>
      </c>
      <c r="E214" s="296">
        <v>81</v>
      </c>
      <c r="F214" s="296">
        <v>121092668</v>
      </c>
      <c r="G214" s="296">
        <v>0</v>
      </c>
      <c r="H214" s="296">
        <v>121092668</v>
      </c>
    </row>
    <row r="215" spans="1:8" s="288" customFormat="1">
      <c r="A215" s="293" t="s">
        <v>634</v>
      </c>
      <c r="B215" s="293" t="s">
        <v>635</v>
      </c>
      <c r="C215" s="294">
        <v>121092279</v>
      </c>
      <c r="D215" s="294">
        <v>0</v>
      </c>
      <c r="E215" s="294">
        <v>0</v>
      </c>
      <c r="F215" s="294">
        <v>121092279</v>
      </c>
      <c r="G215" s="294">
        <v>0</v>
      </c>
      <c r="H215" s="294">
        <v>121092279</v>
      </c>
    </row>
    <row r="216" spans="1:8" s="288" customFormat="1" ht="25.5">
      <c r="A216" s="284" t="s">
        <v>636</v>
      </c>
      <c r="B216" s="284" t="s">
        <v>637</v>
      </c>
      <c r="C216" s="291">
        <v>121092279</v>
      </c>
      <c r="D216" s="291">
        <v>0</v>
      </c>
      <c r="E216" s="291">
        <v>0</v>
      </c>
      <c r="F216" s="291">
        <v>121092279</v>
      </c>
      <c r="G216" s="291">
        <v>0</v>
      </c>
      <c r="H216" s="291">
        <v>121092279</v>
      </c>
    </row>
    <row r="217" spans="1:8" s="288" customFormat="1">
      <c r="A217" s="293" t="s">
        <v>638</v>
      </c>
      <c r="B217" s="293" t="s">
        <v>639</v>
      </c>
      <c r="C217" s="294">
        <v>308</v>
      </c>
      <c r="D217" s="294">
        <v>0</v>
      </c>
      <c r="E217" s="294">
        <v>81</v>
      </c>
      <c r="F217" s="294">
        <v>389</v>
      </c>
      <c r="G217" s="294">
        <v>0</v>
      </c>
      <c r="H217" s="294">
        <v>389</v>
      </c>
    </row>
    <row r="218" spans="1:8" s="288" customFormat="1">
      <c r="A218" s="284" t="s">
        <v>640</v>
      </c>
      <c r="B218" s="284" t="s">
        <v>641</v>
      </c>
      <c r="C218" s="291">
        <v>308</v>
      </c>
      <c r="D218" s="291">
        <v>0</v>
      </c>
      <c r="E218" s="291">
        <v>81</v>
      </c>
      <c r="F218" s="291">
        <v>389</v>
      </c>
      <c r="G218" s="291">
        <v>0</v>
      </c>
      <c r="H218" s="291">
        <v>389</v>
      </c>
    </row>
    <row r="219" spans="1:8" s="288" customFormat="1" ht="25.5">
      <c r="A219" s="295" t="s">
        <v>170</v>
      </c>
      <c r="B219" s="295" t="s">
        <v>642</v>
      </c>
      <c r="C219" s="296">
        <v>11470819</v>
      </c>
      <c r="D219" s="296">
        <v>0</v>
      </c>
      <c r="E219" s="296">
        <v>85752</v>
      </c>
      <c r="F219" s="296">
        <v>11556571</v>
      </c>
      <c r="G219" s="296">
        <v>0</v>
      </c>
      <c r="H219" s="296">
        <v>11556571</v>
      </c>
    </row>
    <row r="220" spans="1:8" s="288" customFormat="1">
      <c r="A220" s="293" t="s">
        <v>643</v>
      </c>
      <c r="B220" s="293" t="s">
        <v>590</v>
      </c>
      <c r="C220" s="294">
        <v>11470819</v>
      </c>
      <c r="D220" s="294">
        <v>0</v>
      </c>
      <c r="E220" s="294">
        <v>85752</v>
      </c>
      <c r="F220" s="294">
        <v>11556571</v>
      </c>
      <c r="G220" s="294">
        <v>0</v>
      </c>
      <c r="H220" s="294">
        <v>11556571</v>
      </c>
    </row>
    <row r="221" spans="1:8" s="288" customFormat="1">
      <c r="A221" s="284" t="s">
        <v>644</v>
      </c>
      <c r="B221" s="284" t="s">
        <v>645</v>
      </c>
      <c r="C221" s="291">
        <v>11470819</v>
      </c>
      <c r="D221" s="291">
        <v>0</v>
      </c>
      <c r="E221" s="291">
        <v>85752</v>
      </c>
      <c r="F221" s="291">
        <v>11556571</v>
      </c>
      <c r="G221" s="291">
        <v>0</v>
      </c>
      <c r="H221" s="291">
        <v>11556571</v>
      </c>
    </row>
    <row r="222" spans="1:8" s="288" customFormat="1">
      <c r="A222" s="285" t="s">
        <v>172</v>
      </c>
      <c r="B222" s="285" t="s">
        <v>173</v>
      </c>
      <c r="C222" s="292">
        <v>9632186891.6800003</v>
      </c>
      <c r="D222" s="292">
        <v>1468839593.99</v>
      </c>
      <c r="E222" s="292">
        <v>39030320</v>
      </c>
      <c r="F222" s="292">
        <v>11061996165.67</v>
      </c>
      <c r="G222" s="292">
        <v>0</v>
      </c>
      <c r="H222" s="292">
        <v>11061996165.67</v>
      </c>
    </row>
    <row r="223" spans="1:8" s="288" customFormat="1">
      <c r="A223" s="297" t="s">
        <v>174</v>
      </c>
      <c r="B223" s="297" t="s">
        <v>175</v>
      </c>
      <c r="C223" s="298">
        <v>9147861067.6800003</v>
      </c>
      <c r="D223" s="298">
        <v>1438891197.99</v>
      </c>
      <c r="E223" s="298">
        <v>39030320</v>
      </c>
      <c r="F223" s="298">
        <v>10547721945.67</v>
      </c>
      <c r="G223" s="298">
        <v>0</v>
      </c>
      <c r="H223" s="298">
        <v>10547721945.67</v>
      </c>
    </row>
    <row r="224" spans="1:8" s="288" customFormat="1">
      <c r="A224" s="295" t="s">
        <v>176</v>
      </c>
      <c r="B224" s="295" t="s">
        <v>177</v>
      </c>
      <c r="C224" s="296">
        <v>3040932043</v>
      </c>
      <c r="D224" s="296">
        <v>440121835</v>
      </c>
      <c r="E224" s="296">
        <v>8713393</v>
      </c>
      <c r="F224" s="296">
        <v>3472340485</v>
      </c>
      <c r="G224" s="296">
        <v>0</v>
      </c>
      <c r="H224" s="296">
        <v>3472340485</v>
      </c>
    </row>
    <row r="225" spans="1:8" s="288" customFormat="1">
      <c r="A225" s="293" t="s">
        <v>646</v>
      </c>
      <c r="B225" s="293" t="s">
        <v>647</v>
      </c>
      <c r="C225" s="294">
        <v>2198485232</v>
      </c>
      <c r="D225" s="294">
        <v>339437516</v>
      </c>
      <c r="E225" s="294">
        <v>0</v>
      </c>
      <c r="F225" s="294">
        <v>2537922748</v>
      </c>
      <c r="G225" s="294">
        <v>0</v>
      </c>
      <c r="H225" s="294">
        <v>2537922748</v>
      </c>
    </row>
    <row r="226" spans="1:8" s="288" customFormat="1">
      <c r="A226" s="284" t="s">
        <v>648</v>
      </c>
      <c r="B226" s="284" t="s">
        <v>647</v>
      </c>
      <c r="C226" s="291">
        <v>2198485232</v>
      </c>
      <c r="D226" s="291">
        <v>339437516</v>
      </c>
      <c r="E226" s="291">
        <v>0</v>
      </c>
      <c r="F226" s="291">
        <v>2537922748</v>
      </c>
      <c r="G226" s="291">
        <v>0</v>
      </c>
      <c r="H226" s="291">
        <v>2537922748</v>
      </c>
    </row>
    <row r="227" spans="1:8" s="288" customFormat="1">
      <c r="A227" s="293" t="s">
        <v>652</v>
      </c>
      <c r="B227" s="293" t="s">
        <v>653</v>
      </c>
      <c r="C227" s="294">
        <v>224298816</v>
      </c>
      <c r="D227" s="294">
        <v>30529561</v>
      </c>
      <c r="E227" s="294">
        <v>0</v>
      </c>
      <c r="F227" s="294">
        <v>254828377</v>
      </c>
      <c r="G227" s="294">
        <v>0</v>
      </c>
      <c r="H227" s="294">
        <v>254828377</v>
      </c>
    </row>
    <row r="228" spans="1:8" s="288" customFormat="1">
      <c r="A228" s="284" t="s">
        <v>654</v>
      </c>
      <c r="B228" s="284" t="s">
        <v>653</v>
      </c>
      <c r="C228" s="291">
        <v>224298816</v>
      </c>
      <c r="D228" s="291">
        <v>30529561</v>
      </c>
      <c r="E228" s="291">
        <v>0</v>
      </c>
      <c r="F228" s="291">
        <v>254828377</v>
      </c>
      <c r="G228" s="291">
        <v>0</v>
      </c>
      <c r="H228" s="291">
        <v>254828377</v>
      </c>
    </row>
    <row r="229" spans="1:8" s="288" customFormat="1">
      <c r="A229" s="293" t="s">
        <v>655</v>
      </c>
      <c r="B229" s="293" t="s">
        <v>656</v>
      </c>
      <c r="C229" s="294">
        <v>504740472</v>
      </c>
      <c r="D229" s="294">
        <v>68682314</v>
      </c>
      <c r="E229" s="294">
        <v>0</v>
      </c>
      <c r="F229" s="294">
        <v>573422786</v>
      </c>
      <c r="G229" s="294">
        <v>0</v>
      </c>
      <c r="H229" s="294">
        <v>573422786</v>
      </c>
    </row>
    <row r="230" spans="1:8" s="288" customFormat="1">
      <c r="A230" s="284" t="s">
        <v>657</v>
      </c>
      <c r="B230" s="284" t="s">
        <v>656</v>
      </c>
      <c r="C230" s="291">
        <v>504740472</v>
      </c>
      <c r="D230" s="291">
        <v>68682314</v>
      </c>
      <c r="E230" s="291">
        <v>0</v>
      </c>
      <c r="F230" s="291">
        <v>573422786</v>
      </c>
      <c r="G230" s="291">
        <v>0</v>
      </c>
      <c r="H230" s="291">
        <v>573422786</v>
      </c>
    </row>
    <row r="231" spans="1:8" s="288" customFormat="1">
      <c r="A231" s="293" t="s">
        <v>658</v>
      </c>
      <c r="B231" s="293" t="s">
        <v>539</v>
      </c>
      <c r="C231" s="294">
        <v>103295976</v>
      </c>
      <c r="D231" s="294">
        <v>0</v>
      </c>
      <c r="E231" s="294">
        <v>8713393</v>
      </c>
      <c r="F231" s="294">
        <v>94582583</v>
      </c>
      <c r="G231" s="294">
        <v>0</v>
      </c>
      <c r="H231" s="294">
        <v>94582583</v>
      </c>
    </row>
    <row r="232" spans="1:8" s="288" customFormat="1">
      <c r="A232" s="284" t="s">
        <v>659</v>
      </c>
      <c r="B232" s="284" t="s">
        <v>660</v>
      </c>
      <c r="C232" s="291">
        <v>103295976</v>
      </c>
      <c r="D232" s="291">
        <v>0</v>
      </c>
      <c r="E232" s="291">
        <v>8713393</v>
      </c>
      <c r="F232" s="291">
        <v>94582583</v>
      </c>
      <c r="G232" s="291">
        <v>0</v>
      </c>
      <c r="H232" s="291">
        <v>94582583</v>
      </c>
    </row>
    <row r="233" spans="1:8" s="288" customFormat="1">
      <c r="A233" s="293" t="s">
        <v>661</v>
      </c>
      <c r="B233" s="293" t="s">
        <v>662</v>
      </c>
      <c r="C233" s="294">
        <v>6238204</v>
      </c>
      <c r="D233" s="294">
        <v>908408</v>
      </c>
      <c r="E233" s="294">
        <v>0</v>
      </c>
      <c r="F233" s="294">
        <v>7146612</v>
      </c>
      <c r="G233" s="294">
        <v>0</v>
      </c>
      <c r="H233" s="294">
        <v>7146612</v>
      </c>
    </row>
    <row r="234" spans="1:8" s="288" customFormat="1">
      <c r="A234" s="284" t="s">
        <v>793</v>
      </c>
      <c r="B234" s="284" t="s">
        <v>794</v>
      </c>
      <c r="C234" s="291">
        <v>6238204</v>
      </c>
      <c r="D234" s="291">
        <v>908408</v>
      </c>
      <c r="E234" s="291">
        <v>0</v>
      </c>
      <c r="F234" s="291">
        <v>7146612</v>
      </c>
      <c r="G234" s="291">
        <v>0</v>
      </c>
      <c r="H234" s="291">
        <v>7146612</v>
      </c>
    </row>
    <row r="235" spans="1:8" s="288" customFormat="1">
      <c r="A235" s="293" t="s">
        <v>664</v>
      </c>
      <c r="B235" s="293" t="s">
        <v>665</v>
      </c>
      <c r="C235" s="294">
        <v>3873343</v>
      </c>
      <c r="D235" s="294">
        <v>564036</v>
      </c>
      <c r="E235" s="294">
        <v>0</v>
      </c>
      <c r="F235" s="294">
        <v>4437379</v>
      </c>
      <c r="G235" s="294">
        <v>0</v>
      </c>
      <c r="H235" s="294">
        <v>4437379</v>
      </c>
    </row>
    <row r="236" spans="1:8" s="288" customFormat="1">
      <c r="A236" s="284" t="s">
        <v>666</v>
      </c>
      <c r="B236" s="284" t="s">
        <v>665</v>
      </c>
      <c r="C236" s="291">
        <v>3873343</v>
      </c>
      <c r="D236" s="291">
        <v>564036</v>
      </c>
      <c r="E236" s="291">
        <v>0</v>
      </c>
      <c r="F236" s="291">
        <v>4437379</v>
      </c>
      <c r="G236" s="291">
        <v>0</v>
      </c>
      <c r="H236" s="291">
        <v>4437379</v>
      </c>
    </row>
    <row r="237" spans="1:8" s="288" customFormat="1">
      <c r="A237" s="295" t="s">
        <v>178</v>
      </c>
      <c r="B237" s="295" t="s">
        <v>179</v>
      </c>
      <c r="C237" s="296">
        <v>766173000</v>
      </c>
      <c r="D237" s="296">
        <v>134075400</v>
      </c>
      <c r="E237" s="296">
        <v>0</v>
      </c>
      <c r="F237" s="296">
        <v>900248400</v>
      </c>
      <c r="G237" s="296">
        <v>0</v>
      </c>
      <c r="H237" s="296">
        <v>900248400</v>
      </c>
    </row>
    <row r="238" spans="1:8" s="288" customFormat="1">
      <c r="A238" s="293" t="s">
        <v>667</v>
      </c>
      <c r="B238" s="293" t="s">
        <v>559</v>
      </c>
      <c r="C238" s="294">
        <v>127221100</v>
      </c>
      <c r="D238" s="294">
        <v>29327100</v>
      </c>
      <c r="E238" s="294">
        <v>0</v>
      </c>
      <c r="F238" s="294">
        <v>156548200</v>
      </c>
      <c r="G238" s="294">
        <v>0</v>
      </c>
      <c r="H238" s="294">
        <v>156548200</v>
      </c>
    </row>
    <row r="239" spans="1:8" s="288" customFormat="1">
      <c r="A239" s="284" t="s">
        <v>668</v>
      </c>
      <c r="B239" s="284" t="s">
        <v>559</v>
      </c>
      <c r="C239" s="291">
        <v>127221100</v>
      </c>
      <c r="D239" s="291">
        <v>29327100</v>
      </c>
      <c r="E239" s="291">
        <v>0</v>
      </c>
      <c r="F239" s="291">
        <v>156548200</v>
      </c>
      <c r="G239" s="291">
        <v>0</v>
      </c>
      <c r="H239" s="291">
        <v>156548200</v>
      </c>
    </row>
    <row r="240" spans="1:8" s="288" customFormat="1">
      <c r="A240" s="293" t="s">
        <v>669</v>
      </c>
      <c r="B240" s="293" t="s">
        <v>670</v>
      </c>
      <c r="C240" s="294">
        <v>258799000</v>
      </c>
      <c r="D240" s="294">
        <v>42389000</v>
      </c>
      <c r="E240" s="294">
        <v>0</v>
      </c>
      <c r="F240" s="294">
        <v>301188000</v>
      </c>
      <c r="G240" s="294">
        <v>0</v>
      </c>
      <c r="H240" s="294">
        <v>301188000</v>
      </c>
    </row>
    <row r="241" spans="1:8" s="288" customFormat="1">
      <c r="A241" s="284" t="s">
        <v>671</v>
      </c>
      <c r="B241" s="284" t="s">
        <v>670</v>
      </c>
      <c r="C241" s="291">
        <v>258799000</v>
      </c>
      <c r="D241" s="291">
        <v>42389000</v>
      </c>
      <c r="E241" s="291">
        <v>0</v>
      </c>
      <c r="F241" s="291">
        <v>301188000</v>
      </c>
      <c r="G241" s="291">
        <v>0</v>
      </c>
      <c r="H241" s="291">
        <v>301188000</v>
      </c>
    </row>
    <row r="242" spans="1:8" s="288" customFormat="1">
      <c r="A242" s="293" t="s">
        <v>672</v>
      </c>
      <c r="B242" s="293" t="s">
        <v>673</v>
      </c>
      <c r="C242" s="294">
        <v>16637000</v>
      </c>
      <c r="D242" s="294">
        <v>2510500</v>
      </c>
      <c r="E242" s="294">
        <v>0</v>
      </c>
      <c r="F242" s="294">
        <v>19147500</v>
      </c>
      <c r="G242" s="294">
        <v>0</v>
      </c>
      <c r="H242" s="294">
        <v>19147500</v>
      </c>
    </row>
    <row r="243" spans="1:8" s="288" customFormat="1">
      <c r="A243" s="284" t="s">
        <v>674</v>
      </c>
      <c r="B243" s="284" t="s">
        <v>673</v>
      </c>
      <c r="C243" s="291">
        <v>16637000</v>
      </c>
      <c r="D243" s="291">
        <v>2510500</v>
      </c>
      <c r="E243" s="291">
        <v>0</v>
      </c>
      <c r="F243" s="291">
        <v>19147500</v>
      </c>
      <c r="G243" s="291">
        <v>0</v>
      </c>
      <c r="H243" s="291">
        <v>19147500</v>
      </c>
    </row>
    <row r="244" spans="1:8" s="288" customFormat="1" ht="25.5">
      <c r="A244" s="293" t="s">
        <v>675</v>
      </c>
      <c r="B244" s="293" t="s">
        <v>676</v>
      </c>
      <c r="C244" s="294">
        <v>363515900</v>
      </c>
      <c r="D244" s="294">
        <v>59848800</v>
      </c>
      <c r="E244" s="294">
        <v>0</v>
      </c>
      <c r="F244" s="294">
        <v>423364700</v>
      </c>
      <c r="G244" s="294">
        <v>0</v>
      </c>
      <c r="H244" s="294">
        <v>423364700</v>
      </c>
    </row>
    <row r="245" spans="1:8" s="288" customFormat="1" ht="25.5">
      <c r="A245" s="284" t="s">
        <v>677</v>
      </c>
      <c r="B245" s="284" t="s">
        <v>676</v>
      </c>
      <c r="C245" s="291">
        <v>363515900</v>
      </c>
      <c r="D245" s="291">
        <v>59848800</v>
      </c>
      <c r="E245" s="291">
        <v>0</v>
      </c>
      <c r="F245" s="291">
        <v>423364700</v>
      </c>
      <c r="G245" s="291">
        <v>0</v>
      </c>
      <c r="H245" s="291">
        <v>423364700</v>
      </c>
    </row>
    <row r="246" spans="1:8" s="288" customFormat="1">
      <c r="A246" s="295" t="s">
        <v>180</v>
      </c>
      <c r="B246" s="295" t="s">
        <v>181</v>
      </c>
      <c r="C246" s="296">
        <v>159098700</v>
      </c>
      <c r="D246" s="296">
        <v>36667100</v>
      </c>
      <c r="E246" s="296">
        <v>0</v>
      </c>
      <c r="F246" s="296">
        <v>195765800</v>
      </c>
      <c r="G246" s="296">
        <v>0</v>
      </c>
      <c r="H246" s="296">
        <v>195765800</v>
      </c>
    </row>
    <row r="247" spans="1:8" s="288" customFormat="1">
      <c r="A247" s="293" t="s">
        <v>678</v>
      </c>
      <c r="B247" s="293" t="s">
        <v>496</v>
      </c>
      <c r="C247" s="294">
        <v>95421300</v>
      </c>
      <c r="D247" s="294">
        <v>21995900</v>
      </c>
      <c r="E247" s="294">
        <v>0</v>
      </c>
      <c r="F247" s="294">
        <v>117417200</v>
      </c>
      <c r="G247" s="294">
        <v>0</v>
      </c>
      <c r="H247" s="294">
        <v>117417200</v>
      </c>
    </row>
    <row r="248" spans="1:8" s="288" customFormat="1">
      <c r="A248" s="284" t="s">
        <v>679</v>
      </c>
      <c r="B248" s="284" t="s">
        <v>496</v>
      </c>
      <c r="C248" s="291">
        <v>95421300</v>
      </c>
      <c r="D248" s="291">
        <v>21995900</v>
      </c>
      <c r="E248" s="291">
        <v>0</v>
      </c>
      <c r="F248" s="291">
        <v>117417200</v>
      </c>
      <c r="G248" s="291">
        <v>0</v>
      </c>
      <c r="H248" s="291">
        <v>117417200</v>
      </c>
    </row>
    <row r="249" spans="1:8" s="288" customFormat="1">
      <c r="A249" s="293" t="s">
        <v>680</v>
      </c>
      <c r="B249" s="293" t="s">
        <v>498</v>
      </c>
      <c r="C249" s="294">
        <v>15926900</v>
      </c>
      <c r="D249" s="294">
        <v>3668500</v>
      </c>
      <c r="E249" s="294">
        <v>0</v>
      </c>
      <c r="F249" s="294">
        <v>19595400</v>
      </c>
      <c r="G249" s="294">
        <v>0</v>
      </c>
      <c r="H249" s="294">
        <v>19595400</v>
      </c>
    </row>
    <row r="250" spans="1:8" s="288" customFormat="1">
      <c r="A250" s="284" t="s">
        <v>681</v>
      </c>
      <c r="B250" s="284" t="s">
        <v>498</v>
      </c>
      <c r="C250" s="291">
        <v>15926900</v>
      </c>
      <c r="D250" s="291">
        <v>3668500</v>
      </c>
      <c r="E250" s="291">
        <v>0</v>
      </c>
      <c r="F250" s="291">
        <v>19595400</v>
      </c>
      <c r="G250" s="291">
        <v>0</v>
      </c>
      <c r="H250" s="291">
        <v>19595400</v>
      </c>
    </row>
    <row r="251" spans="1:8" s="288" customFormat="1">
      <c r="A251" s="293" t="s">
        <v>682</v>
      </c>
      <c r="B251" s="293" t="s">
        <v>486</v>
      </c>
      <c r="C251" s="294">
        <v>15926900</v>
      </c>
      <c r="D251" s="294">
        <v>3668500</v>
      </c>
      <c r="E251" s="294">
        <v>0</v>
      </c>
      <c r="F251" s="294">
        <v>19595400</v>
      </c>
      <c r="G251" s="294">
        <v>0</v>
      </c>
      <c r="H251" s="294">
        <v>19595400</v>
      </c>
    </row>
    <row r="252" spans="1:8" s="288" customFormat="1">
      <c r="A252" s="284" t="s">
        <v>683</v>
      </c>
      <c r="B252" s="284" t="s">
        <v>486</v>
      </c>
      <c r="C252" s="291">
        <v>15926900</v>
      </c>
      <c r="D252" s="291">
        <v>3668500</v>
      </c>
      <c r="E252" s="291">
        <v>0</v>
      </c>
      <c r="F252" s="291">
        <v>19595400</v>
      </c>
      <c r="G252" s="291">
        <v>0</v>
      </c>
      <c r="H252" s="291">
        <v>19595400</v>
      </c>
    </row>
    <row r="253" spans="1:8" s="288" customFormat="1">
      <c r="A253" s="293" t="s">
        <v>684</v>
      </c>
      <c r="B253" s="293" t="s">
        <v>484</v>
      </c>
      <c r="C253" s="294">
        <v>31823600</v>
      </c>
      <c r="D253" s="294">
        <v>7334200</v>
      </c>
      <c r="E253" s="294">
        <v>0</v>
      </c>
      <c r="F253" s="294">
        <v>39157800</v>
      </c>
      <c r="G253" s="294">
        <v>0</v>
      </c>
      <c r="H253" s="294">
        <v>39157800</v>
      </c>
    </row>
    <row r="254" spans="1:8" s="288" customFormat="1" ht="25.5">
      <c r="A254" s="284" t="s">
        <v>685</v>
      </c>
      <c r="B254" s="284" t="s">
        <v>484</v>
      </c>
      <c r="C254" s="291">
        <v>31823600</v>
      </c>
      <c r="D254" s="291">
        <v>7334200</v>
      </c>
      <c r="E254" s="291">
        <v>0</v>
      </c>
      <c r="F254" s="291">
        <v>39157800</v>
      </c>
      <c r="G254" s="291">
        <v>0</v>
      </c>
      <c r="H254" s="291">
        <v>39157800</v>
      </c>
    </row>
    <row r="255" spans="1:8" s="288" customFormat="1">
      <c r="A255" s="295" t="s">
        <v>182</v>
      </c>
      <c r="B255" s="295" t="s">
        <v>183</v>
      </c>
      <c r="C255" s="296">
        <v>1088779769</v>
      </c>
      <c r="D255" s="296">
        <v>159160643</v>
      </c>
      <c r="E255" s="296">
        <v>21272188</v>
      </c>
      <c r="F255" s="296">
        <v>1226668224</v>
      </c>
      <c r="G255" s="296">
        <v>0</v>
      </c>
      <c r="H255" s="296">
        <v>1226668224</v>
      </c>
    </row>
    <row r="256" spans="1:8" s="288" customFormat="1">
      <c r="A256" s="293" t="s">
        <v>686</v>
      </c>
      <c r="B256" s="293" t="s">
        <v>525</v>
      </c>
      <c r="C256" s="294">
        <v>212809633</v>
      </c>
      <c r="D256" s="294">
        <v>24467227</v>
      </c>
      <c r="E256" s="294">
        <v>0</v>
      </c>
      <c r="F256" s="294">
        <v>237276860</v>
      </c>
      <c r="G256" s="294">
        <v>0</v>
      </c>
      <c r="H256" s="294">
        <v>237276860</v>
      </c>
    </row>
    <row r="257" spans="1:8" s="288" customFormat="1">
      <c r="A257" s="284" t="s">
        <v>687</v>
      </c>
      <c r="B257" s="284" t="s">
        <v>525</v>
      </c>
      <c r="C257" s="291">
        <v>212809633</v>
      </c>
      <c r="D257" s="291">
        <v>24467227</v>
      </c>
      <c r="E257" s="291">
        <v>0</v>
      </c>
      <c r="F257" s="291">
        <v>237276860</v>
      </c>
      <c r="G257" s="291">
        <v>0</v>
      </c>
      <c r="H257" s="291">
        <v>237276860</v>
      </c>
    </row>
    <row r="258" spans="1:8" s="288" customFormat="1">
      <c r="A258" s="293" t="s">
        <v>688</v>
      </c>
      <c r="B258" s="293" t="s">
        <v>522</v>
      </c>
      <c r="C258" s="294">
        <v>308187339</v>
      </c>
      <c r="D258" s="294">
        <v>60951441</v>
      </c>
      <c r="E258" s="294">
        <v>21272188</v>
      </c>
      <c r="F258" s="294">
        <v>347866592</v>
      </c>
      <c r="G258" s="294">
        <v>0</v>
      </c>
      <c r="H258" s="294">
        <v>347866592</v>
      </c>
    </row>
    <row r="259" spans="1:8" s="288" customFormat="1">
      <c r="A259" s="284" t="s">
        <v>689</v>
      </c>
      <c r="B259" s="284" t="s">
        <v>522</v>
      </c>
      <c r="C259" s="291">
        <v>308187339</v>
      </c>
      <c r="D259" s="291">
        <v>60951441</v>
      </c>
      <c r="E259" s="291">
        <v>21272188</v>
      </c>
      <c r="F259" s="291">
        <v>347866592</v>
      </c>
      <c r="G259" s="291">
        <v>0</v>
      </c>
      <c r="H259" s="291">
        <v>347866592</v>
      </c>
    </row>
    <row r="260" spans="1:8" s="288" customFormat="1">
      <c r="A260" s="293" t="s">
        <v>690</v>
      </c>
      <c r="B260" s="293" t="s">
        <v>528</v>
      </c>
      <c r="C260" s="294">
        <v>151436160</v>
      </c>
      <c r="D260" s="294">
        <v>15334896</v>
      </c>
      <c r="E260" s="294">
        <v>0</v>
      </c>
      <c r="F260" s="294">
        <v>166771056</v>
      </c>
      <c r="G260" s="294">
        <v>0</v>
      </c>
      <c r="H260" s="294">
        <v>166771056</v>
      </c>
    </row>
    <row r="261" spans="1:8" s="288" customFormat="1">
      <c r="A261" s="284" t="s">
        <v>691</v>
      </c>
      <c r="B261" s="284" t="s">
        <v>528</v>
      </c>
      <c r="C261" s="291">
        <v>151436160</v>
      </c>
      <c r="D261" s="291">
        <v>15334896</v>
      </c>
      <c r="E261" s="291">
        <v>0</v>
      </c>
      <c r="F261" s="291">
        <v>166771056</v>
      </c>
      <c r="G261" s="291">
        <v>0</v>
      </c>
      <c r="H261" s="291">
        <v>166771056</v>
      </c>
    </row>
    <row r="262" spans="1:8" s="288" customFormat="1">
      <c r="A262" s="293" t="s">
        <v>692</v>
      </c>
      <c r="B262" s="293" t="s">
        <v>534</v>
      </c>
      <c r="C262" s="294">
        <v>275577885</v>
      </c>
      <c r="D262" s="294">
        <v>31454519</v>
      </c>
      <c r="E262" s="294">
        <v>0</v>
      </c>
      <c r="F262" s="294">
        <v>307032404</v>
      </c>
      <c r="G262" s="294">
        <v>0</v>
      </c>
      <c r="H262" s="294">
        <v>307032404</v>
      </c>
    </row>
    <row r="263" spans="1:8" s="288" customFormat="1">
      <c r="A263" s="284" t="s">
        <v>693</v>
      </c>
      <c r="B263" s="284" t="s">
        <v>534</v>
      </c>
      <c r="C263" s="291">
        <v>275577885</v>
      </c>
      <c r="D263" s="291">
        <v>31454519</v>
      </c>
      <c r="E263" s="291">
        <v>0</v>
      </c>
      <c r="F263" s="291">
        <v>307032404</v>
      </c>
      <c r="G263" s="291">
        <v>0</v>
      </c>
      <c r="H263" s="291">
        <v>307032404</v>
      </c>
    </row>
    <row r="264" spans="1:8" s="288" customFormat="1">
      <c r="A264" s="293" t="s">
        <v>694</v>
      </c>
      <c r="B264" s="293" t="s">
        <v>531</v>
      </c>
      <c r="C264" s="294">
        <v>122659756</v>
      </c>
      <c r="D264" s="294">
        <v>24835017</v>
      </c>
      <c r="E264" s="294">
        <v>0</v>
      </c>
      <c r="F264" s="294">
        <v>147494773</v>
      </c>
      <c r="G264" s="294">
        <v>0</v>
      </c>
      <c r="H264" s="294">
        <v>147494773</v>
      </c>
    </row>
    <row r="265" spans="1:8" s="288" customFormat="1">
      <c r="A265" s="284" t="s">
        <v>695</v>
      </c>
      <c r="B265" s="284" t="s">
        <v>531</v>
      </c>
      <c r="C265" s="291">
        <v>122659756</v>
      </c>
      <c r="D265" s="291">
        <v>24835017</v>
      </c>
      <c r="E265" s="291">
        <v>0</v>
      </c>
      <c r="F265" s="291">
        <v>147494773</v>
      </c>
      <c r="G265" s="291">
        <v>0</v>
      </c>
      <c r="H265" s="291">
        <v>147494773</v>
      </c>
    </row>
    <row r="266" spans="1:8" s="288" customFormat="1">
      <c r="A266" s="293" t="s">
        <v>696</v>
      </c>
      <c r="B266" s="293" t="s">
        <v>542</v>
      </c>
      <c r="C266" s="294">
        <v>18108996</v>
      </c>
      <c r="D266" s="294">
        <v>2117543</v>
      </c>
      <c r="E266" s="294">
        <v>0</v>
      </c>
      <c r="F266" s="294">
        <v>20226539</v>
      </c>
      <c r="G266" s="294">
        <v>0</v>
      </c>
      <c r="H266" s="294">
        <v>20226539</v>
      </c>
    </row>
    <row r="267" spans="1:8" s="288" customFormat="1">
      <c r="A267" s="284" t="s">
        <v>697</v>
      </c>
      <c r="B267" s="284" t="s">
        <v>542</v>
      </c>
      <c r="C267" s="291">
        <v>18108996</v>
      </c>
      <c r="D267" s="291">
        <v>2117543</v>
      </c>
      <c r="E267" s="291">
        <v>0</v>
      </c>
      <c r="F267" s="291">
        <v>20226539</v>
      </c>
      <c r="G267" s="291">
        <v>0</v>
      </c>
      <c r="H267" s="291">
        <v>20226539</v>
      </c>
    </row>
    <row r="268" spans="1:8" s="288" customFormat="1">
      <c r="A268" s="295" t="s">
        <v>184</v>
      </c>
      <c r="B268" s="295" t="s">
        <v>185</v>
      </c>
      <c r="C268" s="296">
        <v>1677364</v>
      </c>
      <c r="D268" s="296">
        <v>4937129</v>
      </c>
      <c r="E268" s="296">
        <v>0</v>
      </c>
      <c r="F268" s="296">
        <v>6614493</v>
      </c>
      <c r="G268" s="296">
        <v>0</v>
      </c>
      <c r="H268" s="296">
        <v>6614493</v>
      </c>
    </row>
    <row r="269" spans="1:8" s="288" customFormat="1">
      <c r="A269" s="293" t="s">
        <v>795</v>
      </c>
      <c r="B269" s="293" t="s">
        <v>550</v>
      </c>
      <c r="C269" s="294">
        <v>1677364</v>
      </c>
      <c r="D269" s="294">
        <v>4937129</v>
      </c>
      <c r="E269" s="294">
        <v>0</v>
      </c>
      <c r="F269" s="294">
        <v>6614493</v>
      </c>
      <c r="G269" s="294">
        <v>0</v>
      </c>
      <c r="H269" s="294">
        <v>6614493</v>
      </c>
    </row>
    <row r="270" spans="1:8" s="288" customFormat="1" ht="25.5">
      <c r="A270" s="284" t="s">
        <v>796</v>
      </c>
      <c r="B270" s="284" t="s">
        <v>797</v>
      </c>
      <c r="C270" s="291">
        <v>1677364</v>
      </c>
      <c r="D270" s="291">
        <v>4937129</v>
      </c>
      <c r="E270" s="291">
        <v>0</v>
      </c>
      <c r="F270" s="291">
        <v>6614493</v>
      </c>
      <c r="G270" s="291">
        <v>0</v>
      </c>
      <c r="H270" s="291">
        <v>6614493</v>
      </c>
    </row>
    <row r="271" spans="1:8" s="288" customFormat="1">
      <c r="A271" s="295" t="s">
        <v>186</v>
      </c>
      <c r="B271" s="295" t="s">
        <v>187</v>
      </c>
      <c r="C271" s="296">
        <v>4042709191.6799998</v>
      </c>
      <c r="D271" s="296">
        <v>663929090.99000001</v>
      </c>
      <c r="E271" s="296">
        <v>9044739</v>
      </c>
      <c r="F271" s="296">
        <v>4697593543.6700001</v>
      </c>
      <c r="G271" s="296">
        <v>0</v>
      </c>
      <c r="H271" s="296">
        <v>4697593543.6700001</v>
      </c>
    </row>
    <row r="272" spans="1:8" s="288" customFormat="1">
      <c r="A272" s="293" t="s">
        <v>698</v>
      </c>
      <c r="B272" s="293" t="s">
        <v>699</v>
      </c>
      <c r="C272" s="294">
        <v>13411852.49</v>
      </c>
      <c r="D272" s="294">
        <v>5821500</v>
      </c>
      <c r="E272" s="294">
        <v>0</v>
      </c>
      <c r="F272" s="294">
        <v>19233352.489999998</v>
      </c>
      <c r="G272" s="294">
        <v>0</v>
      </c>
      <c r="H272" s="294">
        <v>19233352.489999998</v>
      </c>
    </row>
    <row r="273" spans="1:8" s="288" customFormat="1">
      <c r="A273" s="284" t="s">
        <v>700</v>
      </c>
      <c r="B273" s="284" t="s">
        <v>699</v>
      </c>
      <c r="C273" s="291">
        <v>13411852.49</v>
      </c>
      <c r="D273" s="291">
        <v>5821500</v>
      </c>
      <c r="E273" s="291">
        <v>0</v>
      </c>
      <c r="F273" s="291">
        <v>19233352.489999998</v>
      </c>
      <c r="G273" s="291">
        <v>0</v>
      </c>
      <c r="H273" s="291">
        <v>19233352.489999998</v>
      </c>
    </row>
    <row r="274" spans="1:8" s="288" customFormat="1">
      <c r="A274" s="293" t="s">
        <v>701</v>
      </c>
      <c r="B274" s="293" t="s">
        <v>500</v>
      </c>
      <c r="C274" s="294">
        <v>24195850</v>
      </c>
      <c r="D274" s="294">
        <v>5189712.04</v>
      </c>
      <c r="E274" s="294">
        <v>23947</v>
      </c>
      <c r="F274" s="294">
        <v>29361615.039999999</v>
      </c>
      <c r="G274" s="294">
        <v>0</v>
      </c>
      <c r="H274" s="294">
        <v>29361615.039999999</v>
      </c>
    </row>
    <row r="275" spans="1:8" s="288" customFormat="1">
      <c r="A275" s="284" t="s">
        <v>702</v>
      </c>
      <c r="B275" s="284" t="s">
        <v>500</v>
      </c>
      <c r="C275" s="291">
        <v>24195850</v>
      </c>
      <c r="D275" s="291">
        <v>5189712.04</v>
      </c>
      <c r="E275" s="291">
        <v>23947</v>
      </c>
      <c r="F275" s="291">
        <v>29361615.039999999</v>
      </c>
      <c r="G275" s="291">
        <v>0</v>
      </c>
      <c r="H275" s="291">
        <v>29361615.039999999</v>
      </c>
    </row>
    <row r="276" spans="1:8" s="288" customFormat="1">
      <c r="A276" s="293" t="s">
        <v>703</v>
      </c>
      <c r="B276" s="293" t="s">
        <v>513</v>
      </c>
      <c r="C276" s="294">
        <v>0</v>
      </c>
      <c r="D276" s="294">
        <v>8390050</v>
      </c>
      <c r="E276" s="294">
        <v>8390050</v>
      </c>
      <c r="F276" s="294">
        <v>0</v>
      </c>
      <c r="G276" s="294">
        <v>0</v>
      </c>
      <c r="H276" s="294">
        <v>0</v>
      </c>
    </row>
    <row r="277" spans="1:8" s="288" customFormat="1">
      <c r="A277" s="284" t="s">
        <v>704</v>
      </c>
      <c r="B277" s="284" t="s">
        <v>513</v>
      </c>
      <c r="C277" s="291">
        <v>0</v>
      </c>
      <c r="D277" s="291">
        <v>8390050</v>
      </c>
      <c r="E277" s="291">
        <v>8390050</v>
      </c>
      <c r="F277" s="291">
        <v>0</v>
      </c>
      <c r="G277" s="291">
        <v>0</v>
      </c>
      <c r="H277" s="291">
        <v>0</v>
      </c>
    </row>
    <row r="278" spans="1:8" s="288" customFormat="1">
      <c r="A278" s="293" t="s">
        <v>705</v>
      </c>
      <c r="B278" s="293" t="s">
        <v>474</v>
      </c>
      <c r="C278" s="294">
        <v>565740</v>
      </c>
      <c r="D278" s="294">
        <v>0</v>
      </c>
      <c r="E278" s="294">
        <v>0</v>
      </c>
      <c r="F278" s="294">
        <v>565740</v>
      </c>
      <c r="G278" s="294">
        <v>0</v>
      </c>
      <c r="H278" s="294">
        <v>565740</v>
      </c>
    </row>
    <row r="279" spans="1:8" s="288" customFormat="1">
      <c r="A279" s="284" t="s">
        <v>706</v>
      </c>
      <c r="B279" s="284" t="s">
        <v>474</v>
      </c>
      <c r="C279" s="291">
        <v>565740</v>
      </c>
      <c r="D279" s="291">
        <v>0</v>
      </c>
      <c r="E279" s="291">
        <v>0</v>
      </c>
      <c r="F279" s="291">
        <v>565740</v>
      </c>
      <c r="G279" s="291">
        <v>0</v>
      </c>
      <c r="H279" s="291">
        <v>565740</v>
      </c>
    </row>
    <row r="280" spans="1:8" s="288" customFormat="1">
      <c r="A280" s="293" t="s">
        <v>707</v>
      </c>
      <c r="B280" s="293" t="s">
        <v>330</v>
      </c>
      <c r="C280" s="294">
        <v>149134156</v>
      </c>
      <c r="D280" s="294">
        <v>30763067</v>
      </c>
      <c r="E280" s="294">
        <v>0</v>
      </c>
      <c r="F280" s="294">
        <v>179897223</v>
      </c>
      <c r="G280" s="294">
        <v>0</v>
      </c>
      <c r="H280" s="294">
        <v>179897223</v>
      </c>
    </row>
    <row r="281" spans="1:8" s="288" customFormat="1" ht="25.5">
      <c r="A281" s="284" t="s">
        <v>708</v>
      </c>
      <c r="B281" s="284" t="s">
        <v>330</v>
      </c>
      <c r="C281" s="291">
        <v>149134156</v>
      </c>
      <c r="D281" s="291">
        <v>30763067</v>
      </c>
      <c r="E281" s="291">
        <v>0</v>
      </c>
      <c r="F281" s="291">
        <v>179897223</v>
      </c>
      <c r="G281" s="291">
        <v>0</v>
      </c>
      <c r="H281" s="291">
        <v>179897223</v>
      </c>
    </row>
    <row r="282" spans="1:8" s="288" customFormat="1">
      <c r="A282" s="293" t="s">
        <v>709</v>
      </c>
      <c r="B282" s="293" t="s">
        <v>710</v>
      </c>
      <c r="C282" s="294">
        <v>8326496</v>
      </c>
      <c r="D282" s="294">
        <v>1882030</v>
      </c>
      <c r="E282" s="294">
        <v>0</v>
      </c>
      <c r="F282" s="294">
        <v>10208526</v>
      </c>
      <c r="G282" s="294">
        <v>0</v>
      </c>
      <c r="H282" s="294">
        <v>10208526</v>
      </c>
    </row>
    <row r="283" spans="1:8" s="288" customFormat="1">
      <c r="A283" s="284" t="s">
        <v>711</v>
      </c>
      <c r="B283" s="284" t="s">
        <v>710</v>
      </c>
      <c r="C283" s="291">
        <v>8326496</v>
      </c>
      <c r="D283" s="291">
        <v>1882030</v>
      </c>
      <c r="E283" s="291">
        <v>0</v>
      </c>
      <c r="F283" s="291">
        <v>10208526</v>
      </c>
      <c r="G283" s="291">
        <v>0</v>
      </c>
      <c r="H283" s="291">
        <v>10208526</v>
      </c>
    </row>
    <row r="284" spans="1:8" s="288" customFormat="1">
      <c r="A284" s="293" t="s">
        <v>712</v>
      </c>
      <c r="B284" s="293" t="s">
        <v>713</v>
      </c>
      <c r="C284" s="294">
        <v>105185837</v>
      </c>
      <c r="D284" s="294">
        <v>17424070</v>
      </c>
      <c r="E284" s="294">
        <v>0</v>
      </c>
      <c r="F284" s="294">
        <v>122609907</v>
      </c>
      <c r="G284" s="294">
        <v>0</v>
      </c>
      <c r="H284" s="294">
        <v>122609907</v>
      </c>
    </row>
    <row r="285" spans="1:8" s="288" customFormat="1">
      <c r="A285" s="284" t="s">
        <v>714</v>
      </c>
      <c r="B285" s="284" t="s">
        <v>713</v>
      </c>
      <c r="C285" s="291">
        <v>105185837</v>
      </c>
      <c r="D285" s="291">
        <v>17424070</v>
      </c>
      <c r="E285" s="291">
        <v>0</v>
      </c>
      <c r="F285" s="291">
        <v>122609907</v>
      </c>
      <c r="G285" s="291">
        <v>0</v>
      </c>
      <c r="H285" s="291">
        <v>122609907</v>
      </c>
    </row>
    <row r="286" spans="1:8" s="288" customFormat="1">
      <c r="A286" s="293" t="s">
        <v>715</v>
      </c>
      <c r="B286" s="293" t="s">
        <v>251</v>
      </c>
      <c r="C286" s="294">
        <v>516475.8</v>
      </c>
      <c r="D286" s="294">
        <v>157193.54999999999</v>
      </c>
      <c r="E286" s="294">
        <v>0</v>
      </c>
      <c r="F286" s="294">
        <v>673669.35</v>
      </c>
      <c r="G286" s="294">
        <v>0</v>
      </c>
      <c r="H286" s="294">
        <v>673669.35</v>
      </c>
    </row>
    <row r="287" spans="1:8" s="288" customFormat="1">
      <c r="A287" s="284" t="s">
        <v>716</v>
      </c>
      <c r="B287" s="284" t="s">
        <v>251</v>
      </c>
      <c r="C287" s="291">
        <v>516475.8</v>
      </c>
      <c r="D287" s="291">
        <v>157193.54999999999</v>
      </c>
      <c r="E287" s="291">
        <v>0</v>
      </c>
      <c r="F287" s="291">
        <v>673669.35</v>
      </c>
      <c r="G287" s="291">
        <v>0</v>
      </c>
      <c r="H287" s="291">
        <v>673669.35</v>
      </c>
    </row>
    <row r="288" spans="1:8" s="288" customFormat="1" ht="25.5">
      <c r="A288" s="293" t="s">
        <v>717</v>
      </c>
      <c r="B288" s="293" t="s">
        <v>718</v>
      </c>
      <c r="C288" s="294">
        <v>7107787</v>
      </c>
      <c r="D288" s="294">
        <v>0</v>
      </c>
      <c r="E288" s="294">
        <v>0</v>
      </c>
      <c r="F288" s="294">
        <v>7107787</v>
      </c>
      <c r="G288" s="294">
        <v>0</v>
      </c>
      <c r="H288" s="294">
        <v>7107787</v>
      </c>
    </row>
    <row r="289" spans="1:8" s="288" customFormat="1" ht="25.5">
      <c r="A289" s="284" t="s">
        <v>719</v>
      </c>
      <c r="B289" s="284" t="s">
        <v>718</v>
      </c>
      <c r="C289" s="291">
        <v>7107787</v>
      </c>
      <c r="D289" s="291">
        <v>0</v>
      </c>
      <c r="E289" s="291">
        <v>0</v>
      </c>
      <c r="F289" s="291">
        <v>7107787</v>
      </c>
      <c r="G289" s="291">
        <v>0</v>
      </c>
      <c r="H289" s="291">
        <v>7107787</v>
      </c>
    </row>
    <row r="290" spans="1:8" s="288" customFormat="1">
      <c r="A290" s="293" t="s">
        <v>798</v>
      </c>
      <c r="B290" s="293" t="s">
        <v>799</v>
      </c>
      <c r="C290" s="294">
        <v>6891378.2199999997</v>
      </c>
      <c r="D290" s="294">
        <v>0</v>
      </c>
      <c r="E290" s="294">
        <v>0</v>
      </c>
      <c r="F290" s="294">
        <v>6891378.2199999997</v>
      </c>
      <c r="G290" s="294">
        <v>0</v>
      </c>
      <c r="H290" s="294">
        <v>6891378.2199999997</v>
      </c>
    </row>
    <row r="291" spans="1:8" s="288" customFormat="1">
      <c r="A291" s="284" t="s">
        <v>800</v>
      </c>
      <c r="B291" s="284" t="s">
        <v>799</v>
      </c>
      <c r="C291" s="291">
        <v>6891378.2199999997</v>
      </c>
      <c r="D291" s="291">
        <v>0</v>
      </c>
      <c r="E291" s="291">
        <v>0</v>
      </c>
      <c r="F291" s="291">
        <v>6891378.2199999997</v>
      </c>
      <c r="G291" s="291">
        <v>0</v>
      </c>
      <c r="H291" s="291">
        <v>6891378.2199999997</v>
      </c>
    </row>
    <row r="292" spans="1:8" s="288" customFormat="1">
      <c r="A292" s="293" t="s">
        <v>801</v>
      </c>
      <c r="B292" s="293" t="s">
        <v>802</v>
      </c>
      <c r="C292" s="294">
        <v>175000000</v>
      </c>
      <c r="D292" s="294">
        <v>0</v>
      </c>
      <c r="E292" s="294">
        <v>0</v>
      </c>
      <c r="F292" s="294">
        <v>175000000</v>
      </c>
      <c r="G292" s="294">
        <v>0</v>
      </c>
      <c r="H292" s="294">
        <v>175000000</v>
      </c>
    </row>
    <row r="293" spans="1:8" s="288" customFormat="1">
      <c r="A293" s="284" t="s">
        <v>803</v>
      </c>
      <c r="B293" s="284" t="s">
        <v>802</v>
      </c>
      <c r="C293" s="291">
        <v>175000000</v>
      </c>
      <c r="D293" s="291">
        <v>0</v>
      </c>
      <c r="E293" s="291">
        <v>0</v>
      </c>
      <c r="F293" s="291">
        <v>175000000</v>
      </c>
      <c r="G293" s="291">
        <v>0</v>
      </c>
      <c r="H293" s="291">
        <v>175000000</v>
      </c>
    </row>
    <row r="294" spans="1:8" s="288" customFormat="1">
      <c r="A294" s="293" t="s">
        <v>723</v>
      </c>
      <c r="B294" s="293" t="s">
        <v>724</v>
      </c>
      <c r="C294" s="294">
        <v>0</v>
      </c>
      <c r="D294" s="294">
        <v>630742</v>
      </c>
      <c r="E294" s="294">
        <v>630742</v>
      </c>
      <c r="F294" s="294">
        <v>0</v>
      </c>
      <c r="G294" s="294">
        <v>0</v>
      </c>
      <c r="H294" s="294">
        <v>0</v>
      </c>
    </row>
    <row r="295" spans="1:8" s="288" customFormat="1">
      <c r="A295" s="284" t="s">
        <v>725</v>
      </c>
      <c r="B295" s="284" t="s">
        <v>724</v>
      </c>
      <c r="C295" s="291">
        <v>0</v>
      </c>
      <c r="D295" s="291">
        <v>630742</v>
      </c>
      <c r="E295" s="291">
        <v>630742</v>
      </c>
      <c r="F295" s="291">
        <v>0</v>
      </c>
      <c r="G295" s="291">
        <v>0</v>
      </c>
      <c r="H295" s="291">
        <v>0</v>
      </c>
    </row>
    <row r="296" spans="1:8" s="288" customFormat="1">
      <c r="A296" s="293" t="s">
        <v>728</v>
      </c>
      <c r="B296" s="293" t="s">
        <v>408</v>
      </c>
      <c r="C296" s="294">
        <v>3145076818.3400002</v>
      </c>
      <c r="D296" s="294">
        <v>527330635.39999998</v>
      </c>
      <c r="E296" s="294">
        <v>0</v>
      </c>
      <c r="F296" s="294">
        <v>3672407453.7399998</v>
      </c>
      <c r="G296" s="294">
        <v>0</v>
      </c>
      <c r="H296" s="294">
        <v>3672407453.7399998</v>
      </c>
    </row>
    <row r="297" spans="1:8" s="288" customFormat="1">
      <c r="A297" s="284" t="s">
        <v>729</v>
      </c>
      <c r="B297" s="284" t="s">
        <v>408</v>
      </c>
      <c r="C297" s="291">
        <v>3145076818.3400002</v>
      </c>
      <c r="D297" s="291">
        <v>527330635.39999998</v>
      </c>
      <c r="E297" s="291">
        <v>0</v>
      </c>
      <c r="F297" s="291">
        <v>3672407453.7399998</v>
      </c>
      <c r="G297" s="291">
        <v>0</v>
      </c>
      <c r="H297" s="291">
        <v>3672407453.7399998</v>
      </c>
    </row>
    <row r="298" spans="1:8" s="288" customFormat="1">
      <c r="A298" s="293" t="s">
        <v>730</v>
      </c>
      <c r="B298" s="293" t="s">
        <v>414</v>
      </c>
      <c r="C298" s="294">
        <v>407296800.82999998</v>
      </c>
      <c r="D298" s="294">
        <v>66340091</v>
      </c>
      <c r="E298" s="294">
        <v>0</v>
      </c>
      <c r="F298" s="294">
        <v>473636891.82999998</v>
      </c>
      <c r="G298" s="294">
        <v>0</v>
      </c>
      <c r="H298" s="294">
        <v>473636891.82999998</v>
      </c>
    </row>
    <row r="299" spans="1:8" s="288" customFormat="1">
      <c r="A299" s="284" t="s">
        <v>731</v>
      </c>
      <c r="B299" s="284" t="s">
        <v>414</v>
      </c>
      <c r="C299" s="291">
        <v>407296800.82999998</v>
      </c>
      <c r="D299" s="291">
        <v>66340091</v>
      </c>
      <c r="E299" s="291">
        <v>0</v>
      </c>
      <c r="F299" s="291">
        <v>473636891.82999998</v>
      </c>
      <c r="G299" s="291">
        <v>0</v>
      </c>
      <c r="H299" s="291">
        <v>473636891.82999998</v>
      </c>
    </row>
    <row r="300" spans="1:8" s="288" customFormat="1">
      <c r="A300" s="295" t="s">
        <v>188</v>
      </c>
      <c r="B300" s="295" t="s">
        <v>189</v>
      </c>
      <c r="C300" s="296">
        <v>48491000</v>
      </c>
      <c r="D300" s="296">
        <v>0</v>
      </c>
      <c r="E300" s="296">
        <v>0</v>
      </c>
      <c r="F300" s="296">
        <v>48491000</v>
      </c>
      <c r="G300" s="296">
        <v>0</v>
      </c>
      <c r="H300" s="296">
        <v>48491000</v>
      </c>
    </row>
    <row r="301" spans="1:8" s="288" customFormat="1">
      <c r="A301" s="293" t="s">
        <v>810</v>
      </c>
      <c r="B301" s="293" t="s">
        <v>457</v>
      </c>
      <c r="C301" s="294">
        <v>48247000</v>
      </c>
      <c r="D301" s="294">
        <v>0</v>
      </c>
      <c r="E301" s="294">
        <v>0</v>
      </c>
      <c r="F301" s="294">
        <v>48247000</v>
      </c>
      <c r="G301" s="294">
        <v>0</v>
      </c>
      <c r="H301" s="294">
        <v>48247000</v>
      </c>
    </row>
    <row r="302" spans="1:8" s="288" customFormat="1">
      <c r="A302" s="284" t="s">
        <v>811</v>
      </c>
      <c r="B302" s="284" t="s">
        <v>457</v>
      </c>
      <c r="C302" s="291">
        <v>48247000</v>
      </c>
      <c r="D302" s="291">
        <v>0</v>
      </c>
      <c r="E302" s="291">
        <v>0</v>
      </c>
      <c r="F302" s="291">
        <v>48247000</v>
      </c>
      <c r="G302" s="291">
        <v>0</v>
      </c>
      <c r="H302" s="291">
        <v>48247000</v>
      </c>
    </row>
    <row r="303" spans="1:8" s="288" customFormat="1">
      <c r="A303" s="293" t="s">
        <v>812</v>
      </c>
      <c r="B303" s="293" t="s">
        <v>463</v>
      </c>
      <c r="C303" s="294">
        <v>244000</v>
      </c>
      <c r="D303" s="294">
        <v>0</v>
      </c>
      <c r="E303" s="294">
        <v>0</v>
      </c>
      <c r="F303" s="294">
        <v>244000</v>
      </c>
      <c r="G303" s="294">
        <v>0</v>
      </c>
      <c r="H303" s="294">
        <v>244000</v>
      </c>
    </row>
    <row r="304" spans="1:8" s="288" customFormat="1">
      <c r="A304" s="284" t="s">
        <v>813</v>
      </c>
      <c r="B304" s="284" t="s">
        <v>463</v>
      </c>
      <c r="C304" s="291">
        <v>244000</v>
      </c>
      <c r="D304" s="291">
        <v>0</v>
      </c>
      <c r="E304" s="291">
        <v>0</v>
      </c>
      <c r="F304" s="291">
        <v>244000</v>
      </c>
      <c r="G304" s="291">
        <v>0</v>
      </c>
      <c r="H304" s="291">
        <v>244000</v>
      </c>
    </row>
    <row r="305" spans="1:8" s="288" customFormat="1" ht="25.5">
      <c r="A305" s="297" t="s">
        <v>190</v>
      </c>
      <c r="B305" s="297" t="s">
        <v>191</v>
      </c>
      <c r="C305" s="298">
        <v>477751063</v>
      </c>
      <c r="D305" s="298">
        <v>29782896</v>
      </c>
      <c r="E305" s="298">
        <v>0</v>
      </c>
      <c r="F305" s="298">
        <v>507533959</v>
      </c>
      <c r="G305" s="298">
        <v>0</v>
      </c>
      <c r="H305" s="298">
        <v>507533959</v>
      </c>
    </row>
    <row r="306" spans="1:8" s="288" customFormat="1">
      <c r="A306" s="295" t="s">
        <v>194</v>
      </c>
      <c r="B306" s="295" t="s">
        <v>195</v>
      </c>
      <c r="C306" s="296">
        <v>150609036</v>
      </c>
      <c r="D306" s="296">
        <v>25102185</v>
      </c>
      <c r="E306" s="296">
        <v>0</v>
      </c>
      <c r="F306" s="296">
        <v>175711221</v>
      </c>
      <c r="G306" s="296">
        <v>0</v>
      </c>
      <c r="H306" s="296">
        <v>175711221</v>
      </c>
    </row>
    <row r="307" spans="1:8" s="288" customFormat="1">
      <c r="A307" s="293" t="s">
        <v>732</v>
      </c>
      <c r="B307" s="293" t="s">
        <v>257</v>
      </c>
      <c r="C307" s="294">
        <v>39994914</v>
      </c>
      <c r="D307" s="294">
        <v>6665819</v>
      </c>
      <c r="E307" s="294">
        <v>0</v>
      </c>
      <c r="F307" s="294">
        <v>46660733</v>
      </c>
      <c r="G307" s="294">
        <v>0</v>
      </c>
      <c r="H307" s="294">
        <v>46660733</v>
      </c>
    </row>
    <row r="308" spans="1:8" s="288" customFormat="1">
      <c r="A308" s="284" t="s">
        <v>733</v>
      </c>
      <c r="B308" s="284" t="s">
        <v>280</v>
      </c>
      <c r="C308" s="291">
        <v>36651162</v>
      </c>
      <c r="D308" s="291">
        <v>6108527</v>
      </c>
      <c r="E308" s="291">
        <v>0</v>
      </c>
      <c r="F308" s="291">
        <v>42759689</v>
      </c>
      <c r="G308" s="291">
        <v>0</v>
      </c>
      <c r="H308" s="291">
        <v>42759689</v>
      </c>
    </row>
    <row r="309" spans="1:8" s="288" customFormat="1">
      <c r="A309" s="284" t="s">
        <v>734</v>
      </c>
      <c r="B309" s="284" t="s">
        <v>283</v>
      </c>
      <c r="C309" s="291">
        <v>2906250</v>
      </c>
      <c r="D309" s="291">
        <v>484375</v>
      </c>
      <c r="E309" s="291">
        <v>0</v>
      </c>
      <c r="F309" s="291">
        <v>3390625</v>
      </c>
      <c r="G309" s="291">
        <v>0</v>
      </c>
      <c r="H309" s="291">
        <v>3390625</v>
      </c>
    </row>
    <row r="310" spans="1:8" s="288" customFormat="1">
      <c r="A310" s="284" t="s">
        <v>735</v>
      </c>
      <c r="B310" s="284" t="s">
        <v>286</v>
      </c>
      <c r="C310" s="291">
        <v>437502</v>
      </c>
      <c r="D310" s="291">
        <v>72917</v>
      </c>
      <c r="E310" s="291">
        <v>0</v>
      </c>
      <c r="F310" s="291">
        <v>510419</v>
      </c>
      <c r="G310" s="291">
        <v>0</v>
      </c>
      <c r="H310" s="291">
        <v>510419</v>
      </c>
    </row>
    <row r="311" spans="1:8" s="288" customFormat="1">
      <c r="A311" s="293" t="s">
        <v>736</v>
      </c>
      <c r="B311" s="293" t="s">
        <v>260</v>
      </c>
      <c r="C311" s="294">
        <v>9192396</v>
      </c>
      <c r="D311" s="294">
        <v>1532066</v>
      </c>
      <c r="E311" s="294">
        <v>0</v>
      </c>
      <c r="F311" s="294">
        <v>10724462</v>
      </c>
      <c r="G311" s="294">
        <v>0</v>
      </c>
      <c r="H311" s="294">
        <v>10724462</v>
      </c>
    </row>
    <row r="312" spans="1:8" s="288" customFormat="1">
      <c r="A312" s="284" t="s">
        <v>737</v>
      </c>
      <c r="B312" s="284" t="s">
        <v>262</v>
      </c>
      <c r="C312" s="291">
        <v>1462470</v>
      </c>
      <c r="D312" s="291">
        <v>243745</v>
      </c>
      <c r="E312" s="291">
        <v>0</v>
      </c>
      <c r="F312" s="291">
        <v>1706215</v>
      </c>
      <c r="G312" s="291">
        <v>0</v>
      </c>
      <c r="H312" s="291">
        <v>1706215</v>
      </c>
    </row>
    <row r="313" spans="1:8" s="288" customFormat="1">
      <c r="A313" s="284" t="s">
        <v>738</v>
      </c>
      <c r="B313" s="284" t="s">
        <v>264</v>
      </c>
      <c r="C313" s="291">
        <v>7729926</v>
      </c>
      <c r="D313" s="291">
        <v>1288321</v>
      </c>
      <c r="E313" s="291">
        <v>0</v>
      </c>
      <c r="F313" s="291">
        <v>9018247</v>
      </c>
      <c r="G313" s="291">
        <v>0</v>
      </c>
      <c r="H313" s="291">
        <v>9018247</v>
      </c>
    </row>
    <row r="314" spans="1:8" s="288" customFormat="1">
      <c r="A314" s="293" t="s">
        <v>739</v>
      </c>
      <c r="B314" s="293" t="s">
        <v>266</v>
      </c>
      <c r="C314" s="294">
        <v>89317530</v>
      </c>
      <c r="D314" s="294">
        <v>14886934</v>
      </c>
      <c r="E314" s="294">
        <v>0</v>
      </c>
      <c r="F314" s="294">
        <v>104204464</v>
      </c>
      <c r="G314" s="294">
        <v>0</v>
      </c>
      <c r="H314" s="294">
        <v>104204464</v>
      </c>
    </row>
    <row r="315" spans="1:8" s="288" customFormat="1">
      <c r="A315" s="284" t="s">
        <v>740</v>
      </c>
      <c r="B315" s="284" t="s">
        <v>268</v>
      </c>
      <c r="C315" s="291">
        <v>5415732</v>
      </c>
      <c r="D315" s="291">
        <v>902622</v>
      </c>
      <c r="E315" s="291">
        <v>0</v>
      </c>
      <c r="F315" s="291">
        <v>6318354</v>
      </c>
      <c r="G315" s="291">
        <v>0</v>
      </c>
      <c r="H315" s="291">
        <v>6318354</v>
      </c>
    </row>
    <row r="316" spans="1:8" s="288" customFormat="1">
      <c r="A316" s="284" t="s">
        <v>741</v>
      </c>
      <c r="B316" s="284" t="s">
        <v>270</v>
      </c>
      <c r="C316" s="291">
        <v>83901798</v>
      </c>
      <c r="D316" s="291">
        <v>13984312</v>
      </c>
      <c r="E316" s="291">
        <v>0</v>
      </c>
      <c r="F316" s="291">
        <v>97886110</v>
      </c>
      <c r="G316" s="291">
        <v>0</v>
      </c>
      <c r="H316" s="291">
        <v>97886110</v>
      </c>
    </row>
    <row r="317" spans="1:8" s="288" customFormat="1">
      <c r="A317" s="293" t="s">
        <v>742</v>
      </c>
      <c r="B317" s="293" t="s">
        <v>312</v>
      </c>
      <c r="C317" s="294">
        <v>12104196</v>
      </c>
      <c r="D317" s="294">
        <v>2017366</v>
      </c>
      <c r="E317" s="294">
        <v>0</v>
      </c>
      <c r="F317" s="294">
        <v>14121562</v>
      </c>
      <c r="G317" s="294">
        <v>0</v>
      </c>
      <c r="H317" s="294">
        <v>14121562</v>
      </c>
    </row>
    <row r="318" spans="1:8" s="288" customFormat="1">
      <c r="A318" s="284" t="s">
        <v>743</v>
      </c>
      <c r="B318" s="284" t="s">
        <v>297</v>
      </c>
      <c r="C318" s="291">
        <v>12104196</v>
      </c>
      <c r="D318" s="291">
        <v>2017366</v>
      </c>
      <c r="E318" s="291">
        <v>0</v>
      </c>
      <c r="F318" s="291">
        <v>14121562</v>
      </c>
      <c r="G318" s="291">
        <v>0</v>
      </c>
      <c r="H318" s="291">
        <v>14121562</v>
      </c>
    </row>
    <row r="319" spans="1:8" s="288" customFormat="1">
      <c r="A319" s="295" t="s">
        <v>196</v>
      </c>
      <c r="B319" s="295" t="s">
        <v>197</v>
      </c>
      <c r="C319" s="296">
        <v>81737445</v>
      </c>
      <c r="D319" s="296">
        <v>4680711</v>
      </c>
      <c r="E319" s="296">
        <v>0</v>
      </c>
      <c r="F319" s="296">
        <v>86418156</v>
      </c>
      <c r="G319" s="296">
        <v>0</v>
      </c>
      <c r="H319" s="296">
        <v>86418156</v>
      </c>
    </row>
    <row r="320" spans="1:8" s="288" customFormat="1">
      <c r="A320" s="293" t="s">
        <v>744</v>
      </c>
      <c r="B320" s="293" t="s">
        <v>353</v>
      </c>
      <c r="C320" s="294">
        <v>81737445</v>
      </c>
      <c r="D320" s="294">
        <v>4680711</v>
      </c>
      <c r="E320" s="294">
        <v>0</v>
      </c>
      <c r="F320" s="294">
        <v>86418156</v>
      </c>
      <c r="G320" s="294">
        <v>0</v>
      </c>
      <c r="H320" s="294">
        <v>86418156</v>
      </c>
    </row>
    <row r="321" spans="1:8" s="288" customFormat="1">
      <c r="A321" s="284" t="s">
        <v>745</v>
      </c>
      <c r="B321" s="284" t="s">
        <v>353</v>
      </c>
      <c r="C321" s="291">
        <v>81737445</v>
      </c>
      <c r="D321" s="291">
        <v>4680711</v>
      </c>
      <c r="E321" s="291">
        <v>0</v>
      </c>
      <c r="F321" s="291">
        <v>86418156</v>
      </c>
      <c r="G321" s="291">
        <v>0</v>
      </c>
      <c r="H321" s="291">
        <v>86418156</v>
      </c>
    </row>
    <row r="322" spans="1:8" s="288" customFormat="1">
      <c r="A322" s="295" t="s">
        <v>198</v>
      </c>
      <c r="B322" s="295" t="s">
        <v>199</v>
      </c>
      <c r="C322" s="296">
        <v>245404582</v>
      </c>
      <c r="D322" s="296">
        <v>0</v>
      </c>
      <c r="E322" s="296">
        <v>0</v>
      </c>
      <c r="F322" s="296">
        <v>245404582</v>
      </c>
      <c r="G322" s="296">
        <v>0</v>
      </c>
      <c r="H322" s="296">
        <v>245404582</v>
      </c>
    </row>
    <row r="323" spans="1:8" s="288" customFormat="1">
      <c r="A323" s="293" t="s">
        <v>746</v>
      </c>
      <c r="B323" s="293" t="s">
        <v>565</v>
      </c>
      <c r="C323" s="294">
        <v>245404582</v>
      </c>
      <c r="D323" s="294">
        <v>0</v>
      </c>
      <c r="E323" s="294">
        <v>0</v>
      </c>
      <c r="F323" s="294">
        <v>245404582</v>
      </c>
      <c r="G323" s="294">
        <v>0</v>
      </c>
      <c r="H323" s="294">
        <v>245404582</v>
      </c>
    </row>
    <row r="324" spans="1:8" s="288" customFormat="1">
      <c r="A324" s="284" t="s">
        <v>747</v>
      </c>
      <c r="B324" s="284" t="s">
        <v>565</v>
      </c>
      <c r="C324" s="291">
        <v>245404582</v>
      </c>
      <c r="D324" s="291">
        <v>0</v>
      </c>
      <c r="E324" s="291">
        <v>0</v>
      </c>
      <c r="F324" s="291">
        <v>245404582</v>
      </c>
      <c r="G324" s="291">
        <v>0</v>
      </c>
      <c r="H324" s="291">
        <v>245404582</v>
      </c>
    </row>
    <row r="325" spans="1:8" s="288" customFormat="1">
      <c r="A325" s="297" t="s">
        <v>200</v>
      </c>
      <c r="B325" s="297" t="s">
        <v>202</v>
      </c>
      <c r="C325" s="298">
        <v>6574761</v>
      </c>
      <c r="D325" s="298">
        <v>165500</v>
      </c>
      <c r="E325" s="298">
        <v>0</v>
      </c>
      <c r="F325" s="298">
        <v>6740261</v>
      </c>
      <c r="G325" s="298">
        <v>0</v>
      </c>
      <c r="H325" s="298">
        <v>6740261</v>
      </c>
    </row>
    <row r="326" spans="1:8" s="288" customFormat="1">
      <c r="A326" s="295" t="s">
        <v>201</v>
      </c>
      <c r="B326" s="295" t="s">
        <v>167</v>
      </c>
      <c r="C326" s="296">
        <v>6193000</v>
      </c>
      <c r="D326" s="296">
        <v>0</v>
      </c>
      <c r="E326" s="296">
        <v>0</v>
      </c>
      <c r="F326" s="296">
        <v>6193000</v>
      </c>
      <c r="G326" s="296">
        <v>0</v>
      </c>
      <c r="H326" s="296">
        <v>6193000</v>
      </c>
    </row>
    <row r="327" spans="1:8" s="288" customFormat="1">
      <c r="A327" s="293" t="s">
        <v>814</v>
      </c>
      <c r="B327" s="293" t="s">
        <v>815</v>
      </c>
      <c r="C327" s="294">
        <v>6193000</v>
      </c>
      <c r="D327" s="294">
        <v>0</v>
      </c>
      <c r="E327" s="294">
        <v>0</v>
      </c>
      <c r="F327" s="294">
        <v>6193000</v>
      </c>
      <c r="G327" s="294">
        <v>0</v>
      </c>
      <c r="H327" s="294">
        <v>6193000</v>
      </c>
    </row>
    <row r="328" spans="1:8" s="288" customFormat="1">
      <c r="A328" s="284" t="s">
        <v>816</v>
      </c>
      <c r="B328" s="284" t="s">
        <v>645</v>
      </c>
      <c r="C328" s="291">
        <v>6193000</v>
      </c>
      <c r="D328" s="291">
        <v>0</v>
      </c>
      <c r="E328" s="291">
        <v>0</v>
      </c>
      <c r="F328" s="291">
        <v>6193000</v>
      </c>
      <c r="G328" s="291">
        <v>0</v>
      </c>
      <c r="H328" s="291">
        <v>6193000</v>
      </c>
    </row>
    <row r="329" spans="1:8" s="288" customFormat="1">
      <c r="A329" s="295" t="s">
        <v>203</v>
      </c>
      <c r="B329" s="295" t="s">
        <v>204</v>
      </c>
      <c r="C329" s="296">
        <v>816</v>
      </c>
      <c r="D329" s="296">
        <v>0</v>
      </c>
      <c r="E329" s="296">
        <v>0</v>
      </c>
      <c r="F329" s="296">
        <v>816</v>
      </c>
      <c r="G329" s="296">
        <v>0</v>
      </c>
      <c r="H329" s="296">
        <v>816</v>
      </c>
    </row>
    <row r="330" spans="1:8" s="288" customFormat="1">
      <c r="A330" s="293" t="s">
        <v>748</v>
      </c>
      <c r="B330" s="293" t="s">
        <v>749</v>
      </c>
      <c r="C330" s="294">
        <v>816</v>
      </c>
      <c r="D330" s="294">
        <v>0</v>
      </c>
      <c r="E330" s="294">
        <v>0</v>
      </c>
      <c r="F330" s="294">
        <v>816</v>
      </c>
      <c r="G330" s="294">
        <v>0</v>
      </c>
      <c r="H330" s="294">
        <v>816</v>
      </c>
    </row>
    <row r="331" spans="1:8" s="288" customFormat="1">
      <c r="A331" s="284" t="s">
        <v>750</v>
      </c>
      <c r="B331" s="284" t="s">
        <v>641</v>
      </c>
      <c r="C331" s="291">
        <v>816</v>
      </c>
      <c r="D331" s="291">
        <v>0</v>
      </c>
      <c r="E331" s="291">
        <v>0</v>
      </c>
      <c r="F331" s="291">
        <v>816</v>
      </c>
      <c r="G331" s="291">
        <v>0</v>
      </c>
      <c r="H331" s="291">
        <v>816</v>
      </c>
    </row>
    <row r="332" spans="1:8" s="288" customFormat="1">
      <c r="A332" s="295" t="s">
        <v>205</v>
      </c>
      <c r="B332" s="295" t="s">
        <v>751</v>
      </c>
      <c r="C332" s="296">
        <v>380945</v>
      </c>
      <c r="D332" s="296">
        <v>165500</v>
      </c>
      <c r="E332" s="296">
        <v>0</v>
      </c>
      <c r="F332" s="296">
        <v>546445</v>
      </c>
      <c r="G332" s="296">
        <v>0</v>
      </c>
      <c r="H332" s="296">
        <v>546445</v>
      </c>
    </row>
    <row r="333" spans="1:8" s="288" customFormat="1">
      <c r="A333" s="293" t="s">
        <v>752</v>
      </c>
      <c r="B333" s="293" t="s">
        <v>244</v>
      </c>
      <c r="C333" s="294">
        <v>380945</v>
      </c>
      <c r="D333" s="294">
        <v>165500</v>
      </c>
      <c r="E333" s="294">
        <v>0</v>
      </c>
      <c r="F333" s="294">
        <v>546445</v>
      </c>
      <c r="G333" s="294">
        <v>0</v>
      </c>
      <c r="H333" s="294">
        <v>546445</v>
      </c>
    </row>
    <row r="334" spans="1:8" s="288" customFormat="1">
      <c r="A334" s="284" t="s">
        <v>753</v>
      </c>
      <c r="B334" s="284" t="s">
        <v>244</v>
      </c>
      <c r="C334" s="291">
        <v>380945</v>
      </c>
      <c r="D334" s="291">
        <v>165500</v>
      </c>
      <c r="E334" s="291">
        <v>0</v>
      </c>
      <c r="F334" s="291">
        <v>546445</v>
      </c>
      <c r="G334" s="291">
        <v>0</v>
      </c>
      <c r="H334" s="291">
        <v>546445</v>
      </c>
    </row>
    <row r="335" spans="1:8" s="288" customFormat="1">
      <c r="A335" s="285" t="s">
        <v>106</v>
      </c>
      <c r="B335" s="285" t="s">
        <v>107</v>
      </c>
      <c r="C335" s="292">
        <v>0</v>
      </c>
      <c r="D335" s="292">
        <v>54652941</v>
      </c>
      <c r="E335" s="292">
        <v>54652941</v>
      </c>
      <c r="F335" s="292">
        <v>0</v>
      </c>
      <c r="G335" s="292">
        <v>0</v>
      </c>
      <c r="H335" s="292">
        <v>0</v>
      </c>
    </row>
    <row r="336" spans="1:8" s="288" customFormat="1">
      <c r="A336" s="297" t="s">
        <v>110</v>
      </c>
      <c r="B336" s="297" t="s">
        <v>111</v>
      </c>
      <c r="C336" s="298">
        <v>347088385</v>
      </c>
      <c r="D336" s="298">
        <v>0</v>
      </c>
      <c r="E336" s="298">
        <v>0</v>
      </c>
      <c r="F336" s="298">
        <v>347088385</v>
      </c>
      <c r="G336" s="298">
        <v>0</v>
      </c>
      <c r="H336" s="298">
        <v>347088385</v>
      </c>
    </row>
    <row r="337" spans="1:8" s="288" customFormat="1">
      <c r="A337" s="295" t="s">
        <v>114</v>
      </c>
      <c r="B337" s="295" t="s">
        <v>115</v>
      </c>
      <c r="C337" s="296">
        <v>347088385</v>
      </c>
      <c r="D337" s="296">
        <v>0</v>
      </c>
      <c r="E337" s="296">
        <v>0</v>
      </c>
      <c r="F337" s="296">
        <v>347088385</v>
      </c>
      <c r="G337" s="296">
        <v>0</v>
      </c>
      <c r="H337" s="296">
        <v>347088385</v>
      </c>
    </row>
    <row r="338" spans="1:8" s="288" customFormat="1">
      <c r="A338" s="293" t="s">
        <v>754</v>
      </c>
      <c r="B338" s="293" t="s">
        <v>755</v>
      </c>
      <c r="C338" s="294">
        <v>347088385</v>
      </c>
      <c r="D338" s="294">
        <v>0</v>
      </c>
      <c r="E338" s="294">
        <v>0</v>
      </c>
      <c r="F338" s="294">
        <v>347088385</v>
      </c>
      <c r="G338" s="294">
        <v>0</v>
      </c>
      <c r="H338" s="294">
        <v>347088385</v>
      </c>
    </row>
    <row r="339" spans="1:8" s="288" customFormat="1">
      <c r="A339" s="284" t="s">
        <v>756</v>
      </c>
      <c r="B339" s="284" t="s">
        <v>755</v>
      </c>
      <c r="C339" s="291">
        <v>347088385</v>
      </c>
      <c r="D339" s="291">
        <v>0</v>
      </c>
      <c r="E339" s="291">
        <v>0</v>
      </c>
      <c r="F339" s="291">
        <v>347088385</v>
      </c>
      <c r="G339" s="291">
        <v>0</v>
      </c>
      <c r="H339" s="291">
        <v>347088385</v>
      </c>
    </row>
    <row r="340" spans="1:8" s="288" customFormat="1">
      <c r="A340" s="297" t="s">
        <v>118</v>
      </c>
      <c r="B340" s="297" t="s">
        <v>119</v>
      </c>
      <c r="C340" s="298">
        <v>756661936.89999998</v>
      </c>
      <c r="D340" s="298">
        <v>0</v>
      </c>
      <c r="E340" s="298">
        <v>54652941</v>
      </c>
      <c r="F340" s="298">
        <v>702008995.89999998</v>
      </c>
      <c r="G340" s="298">
        <v>0</v>
      </c>
      <c r="H340" s="298">
        <v>702008995.89999998</v>
      </c>
    </row>
    <row r="341" spans="1:8" s="288" customFormat="1">
      <c r="A341" s="295" t="s">
        <v>122</v>
      </c>
      <c r="B341" s="295" t="s">
        <v>123</v>
      </c>
      <c r="C341" s="296">
        <v>35025440</v>
      </c>
      <c r="D341" s="296">
        <v>0</v>
      </c>
      <c r="E341" s="296">
        <v>0</v>
      </c>
      <c r="F341" s="296">
        <v>35025440</v>
      </c>
      <c r="G341" s="296">
        <v>0</v>
      </c>
      <c r="H341" s="296">
        <v>35025440</v>
      </c>
    </row>
    <row r="342" spans="1:8" s="288" customFormat="1">
      <c r="A342" s="293" t="s">
        <v>760</v>
      </c>
      <c r="B342" s="293" t="s">
        <v>598</v>
      </c>
      <c r="C342" s="294">
        <v>35025440</v>
      </c>
      <c r="D342" s="294">
        <v>0</v>
      </c>
      <c r="E342" s="294">
        <v>0</v>
      </c>
      <c r="F342" s="294">
        <v>35025440</v>
      </c>
      <c r="G342" s="294">
        <v>0</v>
      </c>
      <c r="H342" s="294">
        <v>35025440</v>
      </c>
    </row>
    <row r="343" spans="1:8" s="288" customFormat="1">
      <c r="A343" s="284" t="s">
        <v>761</v>
      </c>
      <c r="B343" s="284" t="s">
        <v>598</v>
      </c>
      <c r="C343" s="291">
        <v>35025440</v>
      </c>
      <c r="D343" s="291">
        <v>0</v>
      </c>
      <c r="E343" s="291">
        <v>0</v>
      </c>
      <c r="F343" s="291">
        <v>35025440</v>
      </c>
      <c r="G343" s="291">
        <v>0</v>
      </c>
      <c r="H343" s="291">
        <v>35025440</v>
      </c>
    </row>
    <row r="344" spans="1:8" s="288" customFormat="1">
      <c r="A344" s="295" t="s">
        <v>126</v>
      </c>
      <c r="B344" s="295" t="s">
        <v>127</v>
      </c>
      <c r="C344" s="296">
        <v>721636496.89999998</v>
      </c>
      <c r="D344" s="296">
        <v>0</v>
      </c>
      <c r="E344" s="296">
        <v>54652941</v>
      </c>
      <c r="F344" s="296">
        <v>666983555.89999998</v>
      </c>
      <c r="G344" s="296">
        <v>0</v>
      </c>
      <c r="H344" s="296">
        <v>666983555.89999998</v>
      </c>
    </row>
    <row r="345" spans="1:8" s="288" customFormat="1">
      <c r="A345" s="293" t="s">
        <v>762</v>
      </c>
      <c r="B345" s="293" t="s">
        <v>763</v>
      </c>
      <c r="C345" s="294">
        <v>721636496.89999998</v>
      </c>
      <c r="D345" s="294">
        <v>0</v>
      </c>
      <c r="E345" s="294">
        <v>54652941</v>
      </c>
      <c r="F345" s="294">
        <v>666983555.89999998</v>
      </c>
      <c r="G345" s="294">
        <v>0</v>
      </c>
      <c r="H345" s="294">
        <v>666983555.89999998</v>
      </c>
    </row>
    <row r="346" spans="1:8" s="288" customFormat="1">
      <c r="A346" s="284" t="s">
        <v>764</v>
      </c>
      <c r="B346" s="284" t="s">
        <v>763</v>
      </c>
      <c r="C346" s="291">
        <v>721636496.89999998</v>
      </c>
      <c r="D346" s="291">
        <v>0</v>
      </c>
      <c r="E346" s="291">
        <v>54652941</v>
      </c>
      <c r="F346" s="291">
        <v>666983555.89999998</v>
      </c>
      <c r="G346" s="291">
        <v>0</v>
      </c>
      <c r="H346" s="291">
        <v>666983555.89999998</v>
      </c>
    </row>
    <row r="347" spans="1:8" s="288" customFormat="1">
      <c r="A347" s="297" t="s">
        <v>130</v>
      </c>
      <c r="B347" s="297" t="s">
        <v>131</v>
      </c>
      <c r="C347" s="298">
        <v>-1103750321.9000001</v>
      </c>
      <c r="D347" s="298">
        <v>54652941</v>
      </c>
      <c r="E347" s="298">
        <v>0</v>
      </c>
      <c r="F347" s="298">
        <v>-1049097380.9</v>
      </c>
      <c r="G347" s="298">
        <v>0</v>
      </c>
      <c r="H347" s="298">
        <v>-1049097380.9</v>
      </c>
    </row>
    <row r="348" spans="1:8" s="288" customFormat="1">
      <c r="A348" s="295" t="s">
        <v>134</v>
      </c>
      <c r="B348" s="295" t="s">
        <v>765</v>
      </c>
      <c r="C348" s="296">
        <v>-347088385</v>
      </c>
      <c r="D348" s="296">
        <v>0</v>
      </c>
      <c r="E348" s="296">
        <v>0</v>
      </c>
      <c r="F348" s="296">
        <v>-347088385</v>
      </c>
      <c r="G348" s="296">
        <v>0</v>
      </c>
      <c r="H348" s="296">
        <v>-347088385</v>
      </c>
    </row>
    <row r="349" spans="1:8" s="288" customFormat="1">
      <c r="A349" s="293" t="s">
        <v>766</v>
      </c>
      <c r="B349" s="293" t="s">
        <v>767</v>
      </c>
      <c r="C349" s="294">
        <v>-347088385</v>
      </c>
      <c r="D349" s="294">
        <v>0</v>
      </c>
      <c r="E349" s="294">
        <v>0</v>
      </c>
      <c r="F349" s="294">
        <v>-347088385</v>
      </c>
      <c r="G349" s="294">
        <v>0</v>
      </c>
      <c r="H349" s="294">
        <v>-347088385</v>
      </c>
    </row>
    <row r="350" spans="1:8" s="288" customFormat="1">
      <c r="A350" s="284" t="s">
        <v>768</v>
      </c>
      <c r="B350" s="284" t="s">
        <v>767</v>
      </c>
      <c r="C350" s="291">
        <v>-347088385</v>
      </c>
      <c r="D350" s="291">
        <v>0</v>
      </c>
      <c r="E350" s="291">
        <v>0</v>
      </c>
      <c r="F350" s="291">
        <v>-347088385</v>
      </c>
      <c r="G350" s="291">
        <v>0</v>
      </c>
      <c r="H350" s="291">
        <v>-347088385</v>
      </c>
    </row>
    <row r="351" spans="1:8" s="288" customFormat="1">
      <c r="A351" s="295" t="s">
        <v>138</v>
      </c>
      <c r="B351" s="295" t="s">
        <v>139</v>
      </c>
      <c r="C351" s="296">
        <v>-756661936.89999998</v>
      </c>
      <c r="D351" s="296">
        <v>54652941</v>
      </c>
      <c r="E351" s="296">
        <v>0</v>
      </c>
      <c r="F351" s="296">
        <v>-702008995.89999998</v>
      </c>
      <c r="G351" s="296">
        <v>0</v>
      </c>
      <c r="H351" s="296">
        <v>-702008995.89999998</v>
      </c>
    </row>
    <row r="352" spans="1:8" s="288" customFormat="1">
      <c r="A352" s="293" t="s">
        <v>769</v>
      </c>
      <c r="B352" s="293" t="s">
        <v>770</v>
      </c>
      <c r="C352" s="294">
        <v>-35025440</v>
      </c>
      <c r="D352" s="294">
        <v>0</v>
      </c>
      <c r="E352" s="294">
        <v>0</v>
      </c>
      <c r="F352" s="294">
        <v>-35025440</v>
      </c>
      <c r="G352" s="294">
        <v>0</v>
      </c>
      <c r="H352" s="294">
        <v>-35025440</v>
      </c>
    </row>
    <row r="353" spans="1:8" s="288" customFormat="1">
      <c r="A353" s="284" t="s">
        <v>771</v>
      </c>
      <c r="B353" s="284" t="s">
        <v>770</v>
      </c>
      <c r="C353" s="291">
        <v>-35025440</v>
      </c>
      <c r="D353" s="291">
        <v>0</v>
      </c>
      <c r="E353" s="291">
        <v>0</v>
      </c>
      <c r="F353" s="291">
        <v>-35025440</v>
      </c>
      <c r="G353" s="291">
        <v>0</v>
      </c>
      <c r="H353" s="291">
        <v>-35025440</v>
      </c>
    </row>
    <row r="354" spans="1:8" s="288" customFormat="1">
      <c r="A354" s="293" t="s">
        <v>772</v>
      </c>
      <c r="B354" s="293" t="s">
        <v>773</v>
      </c>
      <c r="C354" s="294">
        <v>-721636496.89999998</v>
      </c>
      <c r="D354" s="294">
        <v>54652941</v>
      </c>
      <c r="E354" s="294">
        <v>0</v>
      </c>
      <c r="F354" s="294">
        <v>-666983555.89999998</v>
      </c>
      <c r="G354" s="294">
        <v>0</v>
      </c>
      <c r="H354" s="294">
        <v>-666983555.89999998</v>
      </c>
    </row>
    <row r="355" spans="1:8" s="288" customFormat="1">
      <c r="A355" s="284" t="s">
        <v>774</v>
      </c>
      <c r="B355" s="284" t="s">
        <v>763</v>
      </c>
      <c r="C355" s="291">
        <v>-721636496.89999998</v>
      </c>
      <c r="D355" s="291">
        <v>54652941</v>
      </c>
      <c r="E355" s="291">
        <v>0</v>
      </c>
      <c r="F355" s="291">
        <v>-666983555.89999998</v>
      </c>
      <c r="G355" s="291">
        <v>0</v>
      </c>
      <c r="H355" s="291">
        <v>-666983555.89999998</v>
      </c>
    </row>
    <row r="356" spans="1:8" s="288" customFormat="1">
      <c r="A356" s="285" t="s">
        <v>108</v>
      </c>
      <c r="B356" s="285" t="s">
        <v>109</v>
      </c>
      <c r="C356" s="292">
        <v>0</v>
      </c>
      <c r="D356" s="292">
        <v>0</v>
      </c>
      <c r="E356" s="292">
        <v>0</v>
      </c>
      <c r="F356" s="292">
        <v>0</v>
      </c>
      <c r="G356" s="292">
        <v>0</v>
      </c>
      <c r="H356" s="292">
        <v>0</v>
      </c>
    </row>
    <row r="357" spans="1:8" s="288" customFormat="1">
      <c r="A357" s="297" t="s">
        <v>112</v>
      </c>
      <c r="B357" s="297" t="s">
        <v>113</v>
      </c>
      <c r="C357" s="298">
        <v>544807110281.84998</v>
      </c>
      <c r="D357" s="298">
        <v>0</v>
      </c>
      <c r="E357" s="298">
        <v>0</v>
      </c>
      <c r="F357" s="298">
        <v>544807110281.84998</v>
      </c>
      <c r="G357" s="298">
        <v>0</v>
      </c>
      <c r="H357" s="298">
        <v>544807110281.84998</v>
      </c>
    </row>
    <row r="358" spans="1:8" s="288" customFormat="1" ht="25.5">
      <c r="A358" s="295" t="s">
        <v>116</v>
      </c>
      <c r="B358" s="295" t="s">
        <v>117</v>
      </c>
      <c r="C358" s="296">
        <v>544796773326</v>
      </c>
      <c r="D358" s="296">
        <v>0</v>
      </c>
      <c r="E358" s="296">
        <v>0</v>
      </c>
      <c r="F358" s="296">
        <v>544796773326</v>
      </c>
      <c r="G358" s="296">
        <v>0</v>
      </c>
      <c r="H358" s="296">
        <v>544796773326</v>
      </c>
    </row>
    <row r="359" spans="1:8" s="288" customFormat="1">
      <c r="A359" s="293" t="s">
        <v>775</v>
      </c>
      <c r="B359" s="293" t="s">
        <v>776</v>
      </c>
      <c r="C359" s="294">
        <v>544796773326</v>
      </c>
      <c r="D359" s="294">
        <v>0</v>
      </c>
      <c r="E359" s="294">
        <v>0</v>
      </c>
      <c r="F359" s="294">
        <v>544796773326</v>
      </c>
      <c r="G359" s="294">
        <v>0</v>
      </c>
      <c r="H359" s="294">
        <v>544796773326</v>
      </c>
    </row>
    <row r="360" spans="1:8" s="288" customFormat="1">
      <c r="A360" s="284" t="s">
        <v>777</v>
      </c>
      <c r="B360" s="284" t="s">
        <v>776</v>
      </c>
      <c r="C360" s="291">
        <v>544796773326</v>
      </c>
      <c r="D360" s="291">
        <v>0</v>
      </c>
      <c r="E360" s="291">
        <v>0</v>
      </c>
      <c r="F360" s="291">
        <v>544796773326</v>
      </c>
      <c r="G360" s="291">
        <v>0</v>
      </c>
      <c r="H360" s="291">
        <v>544796773326</v>
      </c>
    </row>
    <row r="361" spans="1:8" s="288" customFormat="1">
      <c r="A361" s="295" t="s">
        <v>120</v>
      </c>
      <c r="B361" s="295" t="s">
        <v>121</v>
      </c>
      <c r="C361" s="296">
        <v>10336955.85</v>
      </c>
      <c r="D361" s="296">
        <v>0</v>
      </c>
      <c r="E361" s="296">
        <v>0</v>
      </c>
      <c r="F361" s="296">
        <v>10336955.85</v>
      </c>
      <c r="G361" s="296">
        <v>0</v>
      </c>
      <c r="H361" s="296">
        <v>10336955.85</v>
      </c>
    </row>
    <row r="362" spans="1:8" s="288" customFormat="1">
      <c r="A362" s="293" t="s">
        <v>778</v>
      </c>
      <c r="B362" s="293" t="s">
        <v>779</v>
      </c>
      <c r="C362" s="294">
        <v>10336955.85</v>
      </c>
      <c r="D362" s="294">
        <v>0</v>
      </c>
      <c r="E362" s="294">
        <v>0</v>
      </c>
      <c r="F362" s="294">
        <v>10336955.85</v>
      </c>
      <c r="G362" s="294">
        <v>0</v>
      </c>
      <c r="H362" s="294">
        <v>10336955.85</v>
      </c>
    </row>
    <row r="363" spans="1:8" s="288" customFormat="1">
      <c r="A363" s="284" t="s">
        <v>780</v>
      </c>
      <c r="B363" s="284" t="s">
        <v>779</v>
      </c>
      <c r="C363" s="291">
        <v>10336955.85</v>
      </c>
      <c r="D363" s="291">
        <v>0</v>
      </c>
      <c r="E363" s="291">
        <v>0</v>
      </c>
      <c r="F363" s="291">
        <v>10336955.85</v>
      </c>
      <c r="G363" s="291">
        <v>0</v>
      </c>
      <c r="H363" s="291">
        <v>10336955.85</v>
      </c>
    </row>
    <row r="364" spans="1:8" s="288" customFormat="1">
      <c r="A364" s="297" t="s">
        <v>124</v>
      </c>
      <c r="B364" s="297" t="s">
        <v>125</v>
      </c>
      <c r="C364" s="298">
        <v>1338186070.3699999</v>
      </c>
      <c r="D364" s="298">
        <v>0</v>
      </c>
      <c r="E364" s="298">
        <v>0</v>
      </c>
      <c r="F364" s="298">
        <v>1338186070.3699999</v>
      </c>
      <c r="G364" s="298">
        <v>0</v>
      </c>
      <c r="H364" s="298">
        <v>1338186070.3699999</v>
      </c>
    </row>
    <row r="365" spans="1:8" s="288" customFormat="1">
      <c r="A365" s="295" t="s">
        <v>128</v>
      </c>
      <c r="B365" s="295" t="s">
        <v>129</v>
      </c>
      <c r="C365" s="296">
        <v>1338186070.3699999</v>
      </c>
      <c r="D365" s="296">
        <v>0</v>
      </c>
      <c r="E365" s="296">
        <v>0</v>
      </c>
      <c r="F365" s="296">
        <v>1338186070.3699999</v>
      </c>
      <c r="G365" s="296">
        <v>0</v>
      </c>
      <c r="H365" s="296">
        <v>1338186070.3699999</v>
      </c>
    </row>
    <row r="366" spans="1:8" s="288" customFormat="1">
      <c r="A366" s="293" t="s">
        <v>781</v>
      </c>
      <c r="B366" s="293" t="s">
        <v>782</v>
      </c>
      <c r="C366" s="294">
        <v>1338186070.3699999</v>
      </c>
      <c r="D366" s="294">
        <v>0</v>
      </c>
      <c r="E366" s="294">
        <v>0</v>
      </c>
      <c r="F366" s="294">
        <v>1338186070.3699999</v>
      </c>
      <c r="G366" s="294">
        <v>0</v>
      </c>
      <c r="H366" s="294">
        <v>1338186070.3699999</v>
      </c>
    </row>
    <row r="367" spans="1:8" s="288" customFormat="1">
      <c r="A367" s="284" t="s">
        <v>783</v>
      </c>
      <c r="B367" s="284" t="s">
        <v>782</v>
      </c>
      <c r="C367" s="291">
        <v>1338186070.3699999</v>
      </c>
      <c r="D367" s="291">
        <v>0</v>
      </c>
      <c r="E367" s="291">
        <v>0</v>
      </c>
      <c r="F367" s="291">
        <v>1338186070.3699999</v>
      </c>
      <c r="G367" s="291">
        <v>0</v>
      </c>
      <c r="H367" s="291">
        <v>1338186070.3699999</v>
      </c>
    </row>
    <row r="368" spans="1:8" s="288" customFormat="1">
      <c r="A368" s="297" t="s">
        <v>132</v>
      </c>
      <c r="B368" s="297" t="s">
        <v>133</v>
      </c>
      <c r="C368" s="298">
        <v>-546145296352.21997</v>
      </c>
      <c r="D368" s="298">
        <v>0</v>
      </c>
      <c r="E368" s="298">
        <v>0</v>
      </c>
      <c r="F368" s="298">
        <v>-546145296352.21997</v>
      </c>
      <c r="G368" s="298">
        <v>0</v>
      </c>
      <c r="H368" s="298">
        <v>-546145296352.21997</v>
      </c>
    </row>
    <row r="369" spans="1:8" s="288" customFormat="1" ht="19.5" customHeight="1">
      <c r="A369" s="295" t="s">
        <v>136</v>
      </c>
      <c r="B369" s="295" t="s">
        <v>137</v>
      </c>
      <c r="C369" s="296">
        <v>-544807110281.84998</v>
      </c>
      <c r="D369" s="296">
        <v>0</v>
      </c>
      <c r="E369" s="296">
        <v>0</v>
      </c>
      <c r="F369" s="296">
        <v>-544807110281.84998</v>
      </c>
      <c r="G369" s="296">
        <v>0</v>
      </c>
      <c r="H369" s="296">
        <v>-544807110281.84998</v>
      </c>
    </row>
    <row r="370" spans="1:8" s="288" customFormat="1" ht="27" customHeight="1">
      <c r="A370" s="293" t="s">
        <v>784</v>
      </c>
      <c r="B370" s="293" t="s">
        <v>785</v>
      </c>
      <c r="C370" s="294">
        <v>-544796773326</v>
      </c>
      <c r="D370" s="294">
        <v>0</v>
      </c>
      <c r="E370" s="294">
        <v>0</v>
      </c>
      <c r="F370" s="294">
        <v>-544796773326</v>
      </c>
      <c r="G370" s="294">
        <v>0</v>
      </c>
      <c r="H370" s="294">
        <v>-544796773326</v>
      </c>
    </row>
    <row r="371" spans="1:8" s="288" customFormat="1" ht="25.5" customHeight="1">
      <c r="A371" s="284" t="s">
        <v>786</v>
      </c>
      <c r="B371" s="284" t="s">
        <v>785</v>
      </c>
      <c r="C371" s="291">
        <v>-544796773326</v>
      </c>
      <c r="D371" s="291">
        <v>0</v>
      </c>
      <c r="E371" s="291">
        <v>0</v>
      </c>
      <c r="F371" s="291">
        <v>-544796773326</v>
      </c>
      <c r="G371" s="291">
        <v>0</v>
      </c>
      <c r="H371" s="291">
        <v>-544796773326</v>
      </c>
    </row>
    <row r="372" spans="1:8" s="288" customFormat="1">
      <c r="A372" s="293" t="s">
        <v>787</v>
      </c>
      <c r="B372" s="293" t="s">
        <v>788</v>
      </c>
      <c r="C372" s="294">
        <v>-10336955.85</v>
      </c>
      <c r="D372" s="294">
        <v>0</v>
      </c>
      <c r="E372" s="294">
        <v>0</v>
      </c>
      <c r="F372" s="294">
        <v>-10336955.85</v>
      </c>
      <c r="G372" s="294">
        <v>0</v>
      </c>
      <c r="H372" s="294">
        <v>-10336955.85</v>
      </c>
    </row>
    <row r="373" spans="1:8" s="288" customFormat="1">
      <c r="A373" s="284" t="s">
        <v>789</v>
      </c>
      <c r="B373" s="284" t="s">
        <v>788</v>
      </c>
      <c r="C373" s="291">
        <v>-10336955.85</v>
      </c>
      <c r="D373" s="291">
        <v>0</v>
      </c>
      <c r="E373" s="291">
        <v>0</v>
      </c>
      <c r="F373" s="291">
        <v>-10336955.85</v>
      </c>
      <c r="G373" s="291">
        <v>0</v>
      </c>
      <c r="H373" s="291">
        <v>-10336955.85</v>
      </c>
    </row>
    <row r="374" spans="1:8" s="288" customFormat="1" ht="30" customHeight="1">
      <c r="A374" s="295" t="s">
        <v>140</v>
      </c>
      <c r="B374" s="295" t="s">
        <v>141</v>
      </c>
      <c r="C374" s="296">
        <v>-1338186070.3699999</v>
      </c>
      <c r="D374" s="296">
        <v>0</v>
      </c>
      <c r="E374" s="296">
        <v>0</v>
      </c>
      <c r="F374" s="296">
        <v>-1338186070.3699999</v>
      </c>
      <c r="G374" s="296">
        <v>0</v>
      </c>
      <c r="H374" s="296">
        <v>-1338186070.3699999</v>
      </c>
    </row>
    <row r="375" spans="1:8" s="288" customFormat="1">
      <c r="A375" s="293" t="s">
        <v>790</v>
      </c>
      <c r="B375" s="293" t="s">
        <v>791</v>
      </c>
      <c r="C375" s="294">
        <v>-1338186070.3699999</v>
      </c>
      <c r="D375" s="294">
        <v>0</v>
      </c>
      <c r="E375" s="294">
        <v>0</v>
      </c>
      <c r="F375" s="294">
        <v>-1338186070.3699999</v>
      </c>
      <c r="G375" s="294">
        <v>0</v>
      </c>
      <c r="H375" s="294">
        <v>-1338186070.3699999</v>
      </c>
    </row>
    <row r="376" spans="1:8" s="288" customFormat="1">
      <c r="A376" s="284" t="s">
        <v>792</v>
      </c>
      <c r="B376" s="284" t="s">
        <v>782</v>
      </c>
      <c r="C376" s="291">
        <v>-1338186070.3699999</v>
      </c>
      <c r="D376" s="291">
        <v>0</v>
      </c>
      <c r="E376" s="291">
        <v>0</v>
      </c>
      <c r="F376" s="291">
        <v>-1338186070.3699999</v>
      </c>
      <c r="G376" s="291">
        <v>0</v>
      </c>
      <c r="H376" s="291">
        <v>-1338186070.3699999</v>
      </c>
    </row>
  </sheetData>
  <autoFilter ref="A6:I376" xr:uid="{00000000-0009-0000-0000-000003000000}"/>
  <printOptions horizontalCentered="1"/>
  <pageMargins left="0.25" right="0.15748031496062992" top="0.28999999999999998" bottom="0.32" header="0.51" footer="0.17"/>
  <pageSetup scale="63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B6F2BF3FF6D45A36971505AA05507" ma:contentTypeVersion="12" ma:contentTypeDescription="Crear nuevo documento." ma:contentTypeScope="" ma:versionID="dca510dcc36d8a6a96032ef5f354956f">
  <xsd:schema xmlns:xsd="http://www.w3.org/2001/XMLSchema" xmlns:xs="http://www.w3.org/2001/XMLSchema" xmlns:p="http://schemas.microsoft.com/office/2006/metadata/properties" xmlns:ns3="1892041a-d755-4f67-b0e3-09e360bed5f1" xmlns:ns4="1d24573c-8a98-4b1b-b09f-d5f8088f9238" targetNamespace="http://schemas.microsoft.com/office/2006/metadata/properties" ma:root="true" ma:fieldsID="cc8bd01f33ffc4dfaa1965ea1885271e" ns3:_="" ns4:_="">
    <xsd:import namespace="1892041a-d755-4f67-b0e3-09e360bed5f1"/>
    <xsd:import namespace="1d24573c-8a98-4b1b-b09f-d5f8088f92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2041a-d755-4f67-b0e3-09e360bed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4573c-8a98-4b1b-b09f-d5f8088f9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40A608-F75D-4721-A557-DFBAFE073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2041a-d755-4f67-b0e3-09e360bed5f1"/>
    <ds:schemaRef ds:uri="1d24573c-8a98-4b1b-b09f-d5f8088f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1878F9-F033-43C3-9AAC-C737BD4BED8F}">
  <ds:schemaRefs>
    <ds:schemaRef ds:uri="http://www.w3.org/XML/1998/namespace"/>
    <ds:schemaRef ds:uri="1892041a-d755-4f67-b0e3-09e360bed5f1"/>
    <ds:schemaRef ds:uri="http://schemas.microsoft.com/office/infopath/2007/PartnerControls"/>
    <ds:schemaRef ds:uri="1d24573c-8a98-4b1b-b09f-d5f8088f923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GCF-FOR09</vt:lpstr>
      <vt:lpstr>GCF-FOR10</vt:lpstr>
      <vt:lpstr>JULIO 2022</vt:lpstr>
      <vt:lpstr>JULIO 2021</vt:lpstr>
      <vt:lpstr>'GCF-FOR09'!Área_de_impresión</vt:lpstr>
      <vt:lpstr>'GCF-FOR10'!Área_de_impresión</vt:lpstr>
      <vt:lpstr>'JULIO 2021'!Área_de_impresión</vt:lpstr>
      <vt:lpstr>'JULIO 2022'!Área_de_impresión</vt:lpstr>
      <vt:lpstr>'JULIO 2021'!Títulos_a_imprimir</vt:lpstr>
      <vt:lpstr>'JULIO 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Pinzon Rodriguez</cp:lastModifiedBy>
  <cp:revision/>
  <cp:lastPrinted>2022-08-28T23:15:47Z</cp:lastPrinted>
  <dcterms:created xsi:type="dcterms:W3CDTF">2018-07-09T21:17:34Z</dcterms:created>
  <dcterms:modified xsi:type="dcterms:W3CDTF">2022-08-29T14:18:13Z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0x0101008F7B6F2BF3FF6D45A36971505AA05507</vt:lpwstr>
  </property>
  <property fmtid="{D5CDD505-2E9C-101B-9397-08002B2CF9AE}" pid="3" name="Order">
    <vt:r8>119600</vt:r8>
  </property>
</Properties>
</file>