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\OneDrive - CRA\NATHALY CRA\2022\CONTABILIDAD 2022\03_MARZO 2022\"/>
    </mc:Choice>
  </mc:AlternateContent>
  <bookViews>
    <workbookView xWindow="0" yWindow="0" windowWidth="20490" windowHeight="7155" firstSheet="2" activeTab="2"/>
    <workbookView xWindow="0" yWindow="0" windowWidth="20490" windowHeight="7155" firstSheet="2" activeTab="2"/>
  </bookViews>
  <sheets>
    <sheet name="GCF-FOR09" sheetId="1" state="hidden" r:id="rId1"/>
    <sheet name="GCF-FOR10" sheetId="3" state="hidden" r:id="rId2"/>
    <sheet name="MARZO 2022 " sheetId="5" r:id="rId3"/>
    <sheet name="MARZO 2021" sheetId="6" r:id="rId4"/>
  </sheets>
  <externalReferences>
    <externalReference r:id="rId5"/>
    <externalReference r:id="rId6"/>
    <externalReference r:id="rId7"/>
    <externalReference r:id="rId8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'MARZO 2021'!$A$6:$M$455</definedName>
    <definedName name="_xlnm._FilterDatabase" localSheetId="2" hidden="1">'MARZO 2022 '!$A$6:$L$474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'GCF-FOR10'!$A$1:$I$62</definedName>
    <definedName name="_xlnm.Print_Area" localSheetId="3">'MARZO 2021'!$A$1:$H$328</definedName>
    <definedName name="_xlnm.Print_Area" localSheetId="2">'MARZO 2022 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[2]Listas!$A$17:$A$19</definedName>
    <definedName name="cheques" localSheetId="3">[1]Listas!$A$17:$A$19</definedName>
    <definedName name="cheques" localSheetId="2">[2]Listas!$A$17:$A$19</definedName>
    <definedName name="cheques">[2]Listas!$A$17:$A$19</definedName>
    <definedName name="DEV" localSheetId="1">#REF!</definedName>
    <definedName name="DEV" localSheetId="3">#REF!</definedName>
    <definedName name="DEV">#REF!</definedName>
    <definedName name="Div_otros" localSheetId="1">[3]Consolidado!#REF!</definedName>
    <definedName name="Div_otros" localSheetId="3">[3]Consolidado!#REF!</definedName>
    <definedName name="Div_otros">[3]Consolidado!#REF!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[3]Consolidado!#REF!</definedName>
    <definedName name="fuentes" localSheetId="3">[3]Consolidado!#REF!</definedName>
    <definedName name="fuentes">[3]Consolidado!#REF!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[3]Consolidado!#REF!</definedName>
    <definedName name="inv" localSheetId="3">[3]Consolidado!#REF!</definedName>
    <definedName name="inv">[3]Consolidado!#REF!</definedName>
    <definedName name="Inven213" localSheetId="1">#REF!</definedName>
    <definedName name="Inven213" localSheetId="3">#REF!</definedName>
    <definedName name="Inven213">#REF!</definedName>
    <definedName name="IVA" localSheetId="1">[3]Consolidado!#REF!</definedName>
    <definedName name="IVA" localSheetId="3">[3]Consolidado!#REF!</definedName>
    <definedName name="IVA">[3]Consolidado!#REF!</definedName>
    <definedName name="mkbkb" localSheetId="1">#REF!</definedName>
    <definedName name="mkbkb" localSheetId="3">#REF!</definedName>
    <definedName name="mkbkb">#REF!</definedName>
    <definedName name="Monedas" localSheetId="1">[2]Listas!$A$5:$A$13</definedName>
    <definedName name="Monedas" localSheetId="3">[1]Listas!$A$5:$A$13</definedName>
    <definedName name="Monedas" localSheetId="2">[2]Listas!$A$5:$A$13</definedName>
    <definedName name="Monedas">[2]Listas!$A$5:$A$13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[3]Consolidado!#REF!</definedName>
    <definedName name="SENSI" localSheetId="3">[3]Consolidado!#REF!</definedName>
    <definedName name="SENSI">[3]Consolidado!#REF!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[3]Consolidado!#REF!</definedName>
    <definedName name="tasa4" localSheetId="3">[3]Consolidado!#REF!</definedName>
    <definedName name="tasa4">[3]Consolidado!#REF!</definedName>
    <definedName name="TASA5" localSheetId="1">[3]Consolidado!#REF!</definedName>
    <definedName name="TASA5" localSheetId="3">[3]Consolidado!#REF!</definedName>
    <definedName name="TASA5">[3]Consolidado!#REF!</definedName>
    <definedName name="_xlnm.Print_Titles" localSheetId="3">'MARZO 2021'!$1:$6</definedName>
    <definedName name="_xlnm.Print_Titles" localSheetId="2">'MARZO 2022 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[4]BALANCE!$B$70</definedName>
    <definedName name="validacion" localSheetId="1">[2]Listas!$E$5:$E$6</definedName>
    <definedName name="validacion" localSheetId="3">[1]Listas!$E$5:$E$6</definedName>
    <definedName name="validacion" localSheetId="2">[2]Listas!$E$5:$E$6</definedName>
    <definedName name="validacion">[2]Listas!$E$5:$E$6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E21" i="3"/>
  <c r="H41" i="3"/>
  <c r="H37" i="3"/>
  <c r="H36" i="3"/>
  <c r="H35" i="3"/>
  <c r="H30" i="3"/>
  <c r="H28" i="3"/>
  <c r="H27" i="3"/>
  <c r="H26" i="3"/>
  <c r="H25" i="3"/>
  <c r="H20" i="3"/>
  <c r="H19" i="3"/>
  <c r="H15" i="3"/>
  <c r="E42" i="3"/>
  <c r="E41" i="3"/>
  <c r="E37" i="3"/>
  <c r="E36" i="3"/>
  <c r="E35" i="3"/>
  <c r="E30" i="3"/>
  <c r="E28" i="3"/>
  <c r="E27" i="3"/>
  <c r="E26" i="3"/>
  <c r="E25" i="3"/>
  <c r="E20" i="3"/>
  <c r="E19" i="3"/>
  <c r="E16" i="3"/>
  <c r="E15" i="3"/>
  <c r="F46" i="1"/>
  <c r="F45" i="1"/>
  <c r="F44" i="1"/>
  <c r="F43" i="1"/>
  <c r="F42" i="1"/>
  <c r="F41" i="1"/>
  <c r="F40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L54" i="1"/>
  <c r="L55" i="1"/>
  <c r="L57" i="1"/>
  <c r="L59" i="1"/>
  <c r="L60" i="1"/>
  <c r="J42" i="1"/>
  <c r="J41" i="1"/>
  <c r="J34" i="1"/>
  <c r="J32" i="1"/>
  <c r="J31" i="1"/>
  <c r="J25" i="1"/>
  <c r="J23" i="1"/>
  <c r="J21" i="1"/>
  <c r="J20" i="1"/>
  <c r="J19" i="1"/>
  <c r="J18" i="1"/>
  <c r="J17" i="1"/>
  <c r="J60" i="1"/>
  <c r="J59" i="1"/>
  <c r="J57" i="1"/>
  <c r="J55" i="1"/>
  <c r="J54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5" i="1"/>
  <c r="D34" i="1"/>
  <c r="D30" i="1"/>
  <c r="D29" i="1"/>
  <c r="D28" i="1"/>
  <c r="D27" i="1"/>
  <c r="D26" i="1"/>
  <c r="D24" i="1"/>
  <c r="D22" i="1"/>
  <c r="D21" i="1"/>
  <c r="D20" i="1"/>
  <c r="D18" i="1"/>
  <c r="D17" i="1"/>
  <c r="F34" i="1"/>
  <c r="F30" i="1"/>
  <c r="F29" i="1"/>
  <c r="F28" i="1"/>
  <c r="F27" i="1"/>
  <c r="F26" i="1"/>
  <c r="F24" i="1"/>
  <c r="F22" i="1"/>
  <c r="F21" i="1"/>
  <c r="F20" i="1"/>
  <c r="F18" i="1"/>
  <c r="J7" i="6"/>
  <c r="I7" i="6"/>
  <c r="F17" i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O81" i="5"/>
  <c r="O82" i="5"/>
  <c r="O83" i="5"/>
  <c r="O84" i="5"/>
  <c r="O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R179" i="5"/>
  <c r="R180" i="5"/>
  <c r="R181" i="5"/>
  <c r="R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4" i="1" l="1"/>
  <c r="F60" i="1"/>
  <c r="F59" i="1"/>
  <c r="F57" i="1"/>
  <c r="F56" i="1"/>
  <c r="F54" i="1"/>
  <c r="L7" i="5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39" i="3"/>
  <c r="H33" i="3"/>
  <c r="H24" i="3"/>
  <c r="H18" i="3"/>
  <c r="H14" i="3"/>
  <c r="E39" i="3"/>
  <c r="E33" i="3"/>
  <c r="E18" i="3"/>
  <c r="E24" i="3"/>
  <c r="E14" i="3"/>
  <c r="H23" i="3" l="1"/>
  <c r="H13" i="3"/>
  <c r="E23" i="3"/>
  <c r="E13" i="3"/>
  <c r="F55" i="1"/>
  <c r="L58" i="1"/>
  <c r="L56" i="1"/>
  <c r="L53" i="1"/>
  <c r="J22" i="1"/>
  <c r="L22" i="1"/>
  <c r="L16" i="1"/>
  <c r="F58" i="1"/>
  <c r="F37" i="1"/>
  <c r="L52" i="1" l="1"/>
  <c r="F52" i="1"/>
  <c r="H44" i="3"/>
  <c r="L43" i="1" s="1"/>
  <c r="E44" i="3"/>
  <c r="J43" i="1" s="1"/>
  <c r="L15" i="1"/>
  <c r="F32" i="1"/>
  <c r="D32" i="1"/>
  <c r="J56" i="1"/>
  <c r="J53" i="1"/>
  <c r="J16" i="1"/>
  <c r="J15" i="1" s="1"/>
  <c r="L11" i="1"/>
  <c r="J11" i="1"/>
  <c r="L40" i="1" l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<sst xmlns="http://schemas.openxmlformats.org/spreadsheetml/2006/main" count="2109" uniqueCount="805">
  <si>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</si>
  <si>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</si>
  <si>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</si>
  <si>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</si>
  <si>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</si>
  <si>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</si>
  <si>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</si>
  <si>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</si>
  <si>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</si>
  <si>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</si>
  <si>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</si>
  <si>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</si>
  <si>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</si>
  <si>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</si>
  <si>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</si>
  <si>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</si>
  <si>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</si>
  <si>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</si>
  <si>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</si>
  <si>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</si>
  <si>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</si>
  <si>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</si>
  <si>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</si>
  <si>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</si>
  <si>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</si>
  <si>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</si>
  <si>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</si>
  <si>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</si>
  <si>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</si>
  <si>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</si>
  <si>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</si>
  <si>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</si>
  <si>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</si>
  <si>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</si>
  <si>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</si>
  <si>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</si>
  <si>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</si>
  <si>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</si>
  <si>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</si>
  <si>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</si>
  <si>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</si>
  <si>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</si>
  <si>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</si>
  <si>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</si>
  <si>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</si>
  <si>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</si>
  <si>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</si>
  <si>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MATERIALES Y SUMINISTROS</t>
  </si>
  <si>
    <t>1.9</t>
  </si>
  <si>
    <t>OTROS ACTIVOS</t>
  </si>
  <si>
    <t>1.9.05</t>
  </si>
  <si>
    <t>BIENES Y SERVICIOS PAGADOS POR ANTICIPADO</t>
  </si>
  <si>
    <t>PASIVO NO CORRIENTE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</si>
  <si>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</si>
  <si>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</si>
  <si>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</si>
  <si>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</si>
  <si>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</si>
  <si>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</si>
  <si>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PROVISIONES</t>
  </si>
  <si>
    <t>1.9.75</t>
  </si>
  <si>
    <t>AMORTIZACIÓN ACUMULADA DE ACTIVOS INTANGIBLES (CR)</t>
  </si>
  <si>
    <t>2.7.01</t>
  </si>
  <si>
    <t>LITIGIOS Y DEMANDAS</t>
  </si>
  <si>
    <t>ACTIVOS NO CORRIENTES</t>
  </si>
  <si>
    <t>13.11</t>
  </si>
  <si>
    <t>TOTAL PASIVO</t>
  </si>
  <si>
    <t>1.6</t>
  </si>
  <si>
    <t>PROPIEDADES, PLANTA Y EQUIPO</t>
  </si>
  <si>
    <t>CONSTRUCCIONES EN CURSO</t>
  </si>
  <si>
    <t>3.1</t>
  </si>
  <si>
    <t>BIENES MUEBLES EN BODEGA</t>
  </si>
  <si>
    <t>3.1.05</t>
  </si>
  <si>
    <t>1.6.37</t>
  </si>
  <si>
    <t>PROPIEDADES, PLANTA Y EQUIPO NO EXPLOTADOS</t>
  </si>
  <si>
    <t>PATRIMONIO</t>
  </si>
  <si>
    <t>1.6.40</t>
  </si>
  <si>
    <t>EDIFICACIONES</t>
  </si>
  <si>
    <t>3.1.10</t>
  </si>
  <si>
    <t>PATRIMONIO DE LAS ENTIDADES DE GOBIERNO</t>
  </si>
  <si>
    <t>1.6.65</t>
  </si>
  <si>
    <t>MUEBLES, ENSERES Y EQUIPO DE OFICINA</t>
  </si>
  <si>
    <t>CAPITAL FISCAL</t>
  </si>
  <si>
    <t>1.6.70</t>
  </si>
  <si>
    <t>EQUIPOS DE COMUNICACIÓN Y COMPUTACIÓN</t>
  </si>
  <si>
    <t>RESULTADO DE EJERCICIOS ANTERIORES</t>
  </si>
  <si>
    <t>1.6.75</t>
  </si>
  <si>
    <t>EQUIPOS DE TRANSPORTE, TRACCIÓN Y ELEVACIÓN</t>
  </si>
  <si>
    <t>RESULTADO DEL EJERCICIO</t>
  </si>
  <si>
    <t>1.6.85</t>
  </si>
  <si>
    <t>DEPRECIACIÓN ACUMULADA DE PROPIEDADES, PLANTA Y EQUIPO (CR)</t>
  </si>
  <si>
    <t>IMPACTOS POR LA TRANSICIÓN AL NUEVO MARCO DE REGULACIÓN</t>
  </si>
  <si>
    <t>DETERIORO ACUMULADO DE PROPIEDADES, PLANTA Y EQUIPO (CR)</t>
  </si>
  <si>
    <t>TOTAL PATRIMONIO</t>
  </si>
  <si>
    <t>TOTAL ACTIVO</t>
  </si>
  <si>
    <t>TOTAL PASIVO Y PATRIMONIO</t>
  </si>
  <si>
    <t>CUENTAS DE ORDEN DEUDORAS</t>
  </si>
  <si>
    <t>9</t>
  </si>
  <si>
    <t>CUENTAS DE ORDEN ACREEDORAS</t>
  </si>
  <si>
    <t>ACTIVOS CONTINGENTES</t>
  </si>
  <si>
    <t>9.1</t>
  </si>
  <si>
    <t>PASIVOS CONTINGENTES</t>
  </si>
  <si>
    <t>8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</si>
  <si>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</si>
  <si>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</si>
  <si>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</si>
  <si>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</si>
  <si>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</si>
  <si>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</si>
  <si>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</si>
  <si>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8.3.90</t>
  </si>
  <si>
    <t>BIENES Y DERECHOS RETIRADOS</t>
  </si>
  <si>
    <t>9.3</t>
  </si>
  <si>
    <t>ACREEDORAS DE CONTROL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</si>
  <si>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</si>
  <si>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</si>
  <si>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</si>
  <si>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</si>
  <si>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</si>
  <si>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</si>
  <si>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</si>
  <si>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8.9.15</t>
  </si>
  <si>
    <t>ACTIVOS CONTINGENTES POR EL CONTRARIO (CR)</t>
  </si>
  <si>
    <t>9.9.05</t>
  </si>
  <si>
    <t>PASIVOS CONTINGENTES POR CONTRA (DB)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</si>
  <si>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</si>
  <si>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</si>
  <si>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</si>
  <si>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</si>
  <si>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</si>
  <si>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</si>
  <si>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</si>
  <si>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</si>
  <si>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</si>
  <si>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</si>
  <si>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</si>
  <si>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</si>
  <si>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</si>
  <si>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</si>
  <si>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</si>
  <si>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</si>
  <si>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</si>
  <si>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</si>
  <si>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</si>
  <si>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</si>
  <si>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</si>
  <si>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</si>
  <si>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</si>
  <si>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</si>
  <si>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</si>
  <si>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</si>
  <si>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</si>
  <si>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</si>
  <si>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</si>
  <si>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</si>
  <si>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</si>
  <si>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</si>
  <si>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</si>
  <si>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</si>
  <si>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</si>
  <si>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</si>
  <si>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</si>
  <si>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</si>
  <si>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</si>
  <si>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</si>
  <si>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</si>
  <si>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</si>
  <si>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</si>
  <si>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</si>
  <si>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</si>
  <si>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</si>
  <si>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</si>
  <si>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</si>
  <si>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</si>
  <si>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</si>
  <si>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</si>
  <si>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</si>
  <si>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</si>
  <si>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5.3.60</t>
  </si>
  <si>
    <t>DETERIORO DE CUENTAS POR COBRAR</t>
  </si>
  <si>
    <t>5.3.66</t>
  </si>
  <si>
    <t>DEPRECIACIÓN DE PROPIEDADES, PLANTA Y EQUIPO</t>
  </si>
  <si>
    <t>5.3.68</t>
  </si>
  <si>
    <t>AMORTIZACIÓN DE ACTIVOS INTANGIBLES</t>
  </si>
  <si>
    <t>PROVISIÓN LITIGIOS Y DEMANDAS</t>
  </si>
  <si>
    <t>5.8</t>
  </si>
  <si>
    <t>5.8.04</t>
  </si>
  <si>
    <t>OTROS GASTOS</t>
  </si>
  <si>
    <t>GASTOS DIVERSOS</t>
  </si>
  <si>
    <t>DEVOLUCION Y DESCUENTOS INGRESOS FISCALES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</si>
  <si>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</si>
  <si>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</si>
  <si>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</si>
  <si>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</si>
  <si>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</si>
  <si>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</si>
  <si>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</si>
  <si>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</si>
  <si>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</si>
  <si>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</si>
  <si>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</si>
  <si>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</si>
  <si>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</si>
  <si>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</si>
  <si>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</si>
  <si>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</si>
  <si>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</si>
  <si>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</si>
  <si>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</si>
  <si>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1.3.84.26</t>
  </si>
  <si>
    <t>Pago por cuenta de terceros</t>
  </si>
  <si>
    <t>1.3.84.26.001</t>
  </si>
  <si>
    <t>1.3.86.14</t>
  </si>
  <si>
    <t>Contribuciones, tasas e ingresos no tributarios</t>
  </si>
  <si>
    <t>1.3.86.14.001</t>
  </si>
  <si>
    <t>1.6.15</t>
  </si>
  <si>
    <t>1.6.15.01</t>
  </si>
  <si>
    <t>Edificaciones</t>
  </si>
  <si>
    <t>1.6.15.01.001</t>
  </si>
  <si>
    <t>1.6.35</t>
  </si>
  <si>
    <t>1.6.35.03</t>
  </si>
  <si>
    <t>Muebles, enseres y equipo de oficina</t>
  </si>
  <si>
    <t>1.6.35.03.001</t>
  </si>
  <si>
    <t>Muebles y enseres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</si>
  <si>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</si>
  <si>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</si>
  <si>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</si>
  <si>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</si>
  <si>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</si>
  <si>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</si>
  <si>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</si>
  <si>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</si>
  <si>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</si>
  <si>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</si>
  <si>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</si>
  <si>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</si>
  <si>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</si>
  <si>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</si>
  <si>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</si>
  <si>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</si>
  <si>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</si>
  <si>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</si>
  <si>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Equipo y máquina de oficina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</si>
  <si>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</si>
  <si>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</si>
  <si>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</si>
  <si>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</si>
  <si>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</si>
  <si>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</si>
  <si>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</si>
  <si>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</si>
  <si>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</si>
  <si>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</si>
  <si>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</si>
  <si>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</si>
  <si>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</si>
  <si>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</si>
  <si>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</si>
  <si>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</si>
  <si>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</si>
  <si>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</si>
  <si>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</si>
  <si>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</si>
  <si>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</si>
  <si>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1.6.95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</si>
  <si>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</si>
  <si>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</si>
  <si>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</si>
  <si>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</si>
  <si>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</si>
  <si>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</si>
  <si>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</si>
  <si>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</si>
  <si>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</si>
  <si>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</si>
  <si>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</si>
  <si>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</si>
  <si>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</si>
  <si>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1.9.08.01</t>
  </si>
  <si>
    <t>En administración</t>
  </si>
  <si>
    <t>1.9.08.01.002</t>
  </si>
  <si>
    <t>En administración dtn - scun</t>
  </si>
  <si>
    <t>1.9.70.07</t>
  </si>
  <si>
    <t>Licencias</t>
  </si>
  <si>
    <t>1.9.70.07.001</t>
  </si>
  <si>
    <t>1.9.75.07</t>
  </si>
  <si>
    <t>1.9.75.07.001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</si>
  <si>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</si>
  <si>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</si>
  <si>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</si>
  <si>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</si>
  <si>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</si>
  <si>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</si>
  <si>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</si>
  <si>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2.4.07.20</t>
  </si>
  <si>
    <t>Recaudos por clasificar</t>
  </si>
  <si>
    <t>2.4.07.20.001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</si>
  <si>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</si>
  <si>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</si>
  <si>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</si>
  <si>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</si>
  <si>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</si>
  <si>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</si>
  <si>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</si>
  <si>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</si>
  <si>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</si>
  <si>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</si>
  <si>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</si>
  <si>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</si>
  <si>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</si>
  <si>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</si>
  <si>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</si>
  <si>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</si>
  <si>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</si>
  <si>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</si>
  <si>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</si>
  <si>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</si>
  <si>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</si>
  <si>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</si>
  <si>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</si>
  <si>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</si>
  <si>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</si>
  <si>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</si>
  <si>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</si>
  <si>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</si>
  <si>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</si>
  <si>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</si>
  <si>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</si>
  <si>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</si>
  <si>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</si>
  <si>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</si>
  <si>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</si>
  <si>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</si>
  <si>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</si>
  <si>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</si>
  <si>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</si>
  <si>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</si>
  <si>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</si>
  <si>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</si>
  <si>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</si>
  <si>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</si>
  <si>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</si>
  <si>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</si>
  <si>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</si>
  <si>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</si>
  <si>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</si>
  <si>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</si>
  <si>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</si>
  <si>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</si>
  <si>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</si>
  <si>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</si>
  <si>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</si>
  <si>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</si>
  <si>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</si>
  <si>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</si>
  <si>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</si>
  <si>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</si>
  <si>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</si>
  <si>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</si>
  <si>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</si>
  <si>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</si>
  <si>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</si>
  <si>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</si>
  <si>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</si>
  <si>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</si>
  <si>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</si>
  <si>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</si>
  <si>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</si>
  <si>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</si>
  <si>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</si>
  <si>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</si>
  <si>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</si>
  <si>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</si>
  <si>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</si>
  <si>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</si>
  <si>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2.4.90.55</t>
  </si>
  <si>
    <t>2.4.90.55.001</t>
  </si>
  <si>
    <t>2.4.90.58</t>
  </si>
  <si>
    <t>Arrendamiento operativo</t>
  </si>
  <si>
    <t>2.4.90.58.001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</si>
  <si>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</si>
  <si>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</si>
  <si>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</si>
  <si>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</si>
  <si>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</si>
  <si>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</si>
  <si>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</si>
  <si>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</si>
  <si>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</si>
  <si>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</si>
  <si>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</si>
  <si>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</si>
  <si>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</si>
  <si>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</si>
  <si>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</si>
  <si>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</si>
  <si>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</si>
  <si>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</si>
  <si>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</si>
  <si>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</si>
  <si>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</si>
  <si>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</si>
  <si>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</si>
  <si>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</si>
  <si>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</si>
  <si>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</si>
  <si>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</si>
  <si>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</si>
  <si>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</si>
  <si>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</si>
  <si>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</si>
  <si>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</si>
  <si>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</si>
  <si>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</si>
  <si>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</si>
  <si>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</si>
  <si>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</si>
  <si>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</si>
  <si>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</si>
  <si>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</si>
  <si>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</si>
  <si>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</si>
  <si>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</si>
  <si>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</si>
  <si>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3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</si>
  <si>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</si>
  <si>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</si>
  <si>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</si>
  <si>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</si>
  <si>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</si>
  <si>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</si>
  <si>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</si>
  <si>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</si>
  <si>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</si>
  <si>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</si>
  <si>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</si>
  <si>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</si>
  <si>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</si>
  <si>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</si>
  <si>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</si>
  <si>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INGRESOS</t>
  </si>
  <si>
    <t>4.1.10.61</t>
  </si>
  <si>
    <t>4.1.10.61.001</t>
  </si>
  <si>
    <t>4.8.02.33</t>
  </si>
  <si>
    <t>Otros intereses de mora</t>
  </si>
  <si>
    <t>4.8.02.33.001</t>
  </si>
  <si>
    <t>Ajuste de valores al mil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</si>
  <si>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</si>
  <si>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</si>
  <si>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</si>
  <si>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</si>
  <si>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</si>
  <si>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</si>
  <si>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</si>
  <si>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</si>
  <si>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</si>
  <si>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</si>
  <si>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</si>
  <si>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</si>
  <si>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</si>
  <si>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</si>
  <si>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</si>
  <si>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</si>
  <si>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</si>
  <si>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5.1.01.23.002</t>
  </si>
  <si>
    <t>Auxilio de conectividad digital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</si>
  <si>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</si>
  <si>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</si>
  <si>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</si>
  <si>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</si>
  <si>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</si>
  <si>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</si>
  <si>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</si>
  <si>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</si>
  <si>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</si>
  <si>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</si>
  <si>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</si>
  <si>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</si>
  <si>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</si>
  <si>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</si>
  <si>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</si>
  <si>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</si>
  <si>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</si>
  <si>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</si>
  <si>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</si>
  <si>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</si>
  <si>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</si>
  <si>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</si>
  <si>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</si>
  <si>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</si>
  <si>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</si>
  <si>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</si>
  <si>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</si>
  <si>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</si>
  <si>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</si>
  <si>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</si>
  <si>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</si>
  <si>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</si>
  <si>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</si>
  <si>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</si>
  <si>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5.1.11.17</t>
  </si>
  <si>
    <t>5.1.11.17.001</t>
  </si>
  <si>
    <t>5.1.11.18</t>
  </si>
  <si>
    <t>5.1.11.18.001</t>
  </si>
  <si>
    <t>5.1.11.21</t>
  </si>
  <si>
    <t>5.1.11.21.001</t>
  </si>
  <si>
    <t>5.1.11.25</t>
  </si>
  <si>
    <t>Seguros generales</t>
  </si>
  <si>
    <t>5.1.11.25.001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</si>
  <si>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</si>
  <si>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</si>
  <si>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</si>
  <si>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</si>
  <si>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</si>
  <si>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</si>
  <si>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</si>
  <si>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</si>
  <si>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</si>
  <si>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</si>
  <si>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</si>
  <si>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</si>
  <si>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</si>
  <si>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</si>
  <si>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</si>
  <si>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</si>
  <si>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</si>
  <si>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</si>
  <si>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</t>
  </si>
  <si>
    <t>5.8.90.90</t>
  </si>
  <si>
    <t>Otros gastos diversos</t>
  </si>
  <si>
    <t>5.8.90.90.002</t>
  </si>
  <si>
    <t>5.8.93</t>
  </si>
  <si>
    <t>DEVOLUCIONES Y DESCUENTOS INGRESOS FISCALES</t>
  </si>
  <si>
    <t>5.8.93.01</t>
  </si>
  <si>
    <t>5.8.93.01.001</t>
  </si>
  <si>
    <t>8.1</t>
  </si>
  <si>
    <t>8.1.90</t>
  </si>
  <si>
    <t>8.1.90.03</t>
  </si>
  <si>
    <t>Intereses de mora</t>
  </si>
  <si>
    <t>8.1.90.03.001</t>
  </si>
  <si>
    <t>8.3.15</t>
  </si>
  <si>
    <t>8.3.15.10</t>
  </si>
  <si>
    <t>Propiedades, planta y equipo</t>
  </si>
  <si>
    <t>8.3.15.10.001</t>
  </si>
  <si>
    <t>8.3.90.90</t>
  </si>
  <si>
    <t>Otras cuentas deudoras de control</t>
  </si>
  <si>
    <t>8.3.90.90.001</t>
  </si>
  <si>
    <t>8.9.05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</si>
  <si>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</si>
  <si>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</si>
  <si>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</si>
  <si>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</si>
  <si>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</si>
  <si>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</si>
  <si>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</si>
  <si>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</si>
  <si>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</si>
  <si>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</si>
  <si>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</si>
  <si>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</si>
  <si>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</si>
  <si>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</si>
  <si>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</si>
  <si>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</si>
  <si>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</si>
  <si>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</si>
  <si>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</si>
  <si>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</si>
  <si>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</si>
  <si>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</si>
  <si>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</si>
  <si>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</si>
  <si>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</si>
  <si>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</si>
  <si>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</si>
  <si>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</si>
  <si>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2.4.07.22</t>
  </si>
  <si>
    <t>Estampillas</t>
  </si>
  <si>
    <t>2.4.07.22.002</t>
  </si>
  <si>
    <t>Retencion estampilla pro unal y otras universidades estatales</t>
  </si>
  <si>
    <t>2.4.90.57</t>
  </si>
  <si>
    <t>Excedentes financieros</t>
  </si>
  <si>
    <t>2.4.90.57.001</t>
  </si>
  <si>
    <t>3.1.10.01</t>
  </si>
  <si>
    <t>Utilidad o excedente del ejercicio</t>
  </si>
  <si>
    <t>3.1.10.01.001</t>
  </si>
  <si>
    <t>Utilidad o excédete del ejercicio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</si>
  <si>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</si>
  <si>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</si>
  <si>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</si>
  <si>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</si>
  <si>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</si>
  <si>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</si>
  <si>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</si>
  <si>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2.5.11.08</t>
  </si>
  <si>
    <t>2.5.11.08.001</t>
  </si>
  <si>
    <t>2.9</t>
  </si>
  <si>
    <t>2.9.10</t>
  </si>
  <si>
    <t>2.9.10.13</t>
  </si>
  <si>
    <t>2.9.10.13.001</t>
  </si>
  <si>
    <t>5.1.01.23.001</t>
  </si>
  <si>
    <t>INGRESOS RECIBIDOS POR ANTICIPADO</t>
  </si>
  <si>
    <t>OTROS PASIVOS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</si>
  <si>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</si>
  <si>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</si>
  <si>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</si>
  <si>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</si>
  <si>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</si>
  <si>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</si>
  <si>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</si>
  <si>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1.3.84.13</t>
  </si>
  <si>
    <t>Devolución iva para entidades de educación superior</t>
  </si>
  <si>
    <t>1.3.84.13.001</t>
  </si>
  <si>
    <t>1.3.84.90</t>
  </si>
  <si>
    <t>Otras cuentas por cobrar</t>
  </si>
  <si>
    <t>1.3.84.90.001</t>
  </si>
  <si>
    <t>1.5</t>
  </si>
  <si>
    <t>1.5.14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</si>
  <si>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</si>
  <si>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</si>
  <si>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</si>
  <si>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</si>
  <si>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</si>
  <si>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</si>
  <si>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1.6.35.03.002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</si>
  <si>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</si>
  <si>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</si>
  <si>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</si>
  <si>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</si>
  <si>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</si>
  <si>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</si>
  <si>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</si>
  <si>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</si>
  <si>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1.6.85.01.001</t>
  </si>
  <si>
    <t>Edificios y casas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</si>
  <si>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</si>
  <si>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</si>
  <si>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</si>
  <si>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</si>
  <si>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</si>
  <si>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</si>
  <si>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</si>
  <si>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</si>
  <si>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1.9.06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</si>
  <si>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</si>
  <si>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</si>
  <si>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</si>
  <si>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</si>
  <si>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</si>
  <si>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</si>
  <si>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</si>
  <si>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1.9.08.01.001</t>
  </si>
  <si>
    <t>1.9.26</t>
  </si>
  <si>
    <t>DERECHOS EN FIDEICOMISO</t>
  </si>
  <si>
    <t>1.9.26.03</t>
  </si>
  <si>
    <t>Fiducia mercantil - patrimonio autónomo</t>
  </si>
  <si>
    <t>1.9.26.03.001</t>
  </si>
  <si>
    <t>1.9.70.08</t>
  </si>
  <si>
    <t>Softwares</t>
  </si>
  <si>
    <t>1.9.70.08.001</t>
  </si>
  <si>
    <t>1.9.75.08</t>
  </si>
  <si>
    <t>1.9.75.08.001</t>
  </si>
  <si>
    <t>2.4.07.06</t>
  </si>
  <si>
    <t>Cobro cartera de terceros</t>
  </si>
  <si>
    <t>2.4.07.06.002</t>
  </si>
  <si>
    <t>Contribución contrato de obra pública</t>
  </si>
  <si>
    <t>2.4.07.90</t>
  </si>
  <si>
    <t>Otros recursos a favor de terceros</t>
  </si>
  <si>
    <t>2.4.07.90.001</t>
  </si>
  <si>
    <t>2.4.24.90</t>
  </si>
  <si>
    <t>Otros descuentos de nómina</t>
  </si>
  <si>
    <t>2.4.24.90.001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</si>
  <si>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</si>
  <si>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</si>
  <si>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</si>
  <si>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</si>
  <si>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</si>
  <si>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</si>
  <si>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</si>
  <si>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</si>
  <si>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</si>
  <si>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</si>
  <si>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</si>
  <si>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</si>
  <si>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</si>
  <si>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</si>
  <si>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</si>
  <si>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</si>
  <si>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</si>
  <si>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</si>
  <si>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</si>
  <si>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</si>
  <si>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</si>
  <si>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</si>
  <si>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</si>
  <si>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</si>
  <si>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</si>
  <si>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</si>
  <si>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</si>
  <si>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</si>
  <si>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</si>
  <si>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</si>
  <si>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</si>
  <si>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</si>
  <si>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</si>
  <si>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</si>
  <si>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</si>
  <si>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</si>
  <si>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</si>
  <si>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</si>
  <si>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2.4.90.53</t>
  </si>
  <si>
    <t>Comisiones</t>
  </si>
  <si>
    <t>2.4.90.53.001</t>
  </si>
  <si>
    <t>2.4.90.54</t>
  </si>
  <si>
    <t>2.4.90.54.001</t>
  </si>
  <si>
    <t>2.4.90.90</t>
  </si>
  <si>
    <t>Otras cuentas por pagar</t>
  </si>
  <si>
    <t>2.4.90.90.001</t>
  </si>
  <si>
    <t>2.5.11.15</t>
  </si>
  <si>
    <t>Capacitación, bienestar social y estímulos</t>
  </si>
  <si>
    <t>2.5.11.15.001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</si>
  <si>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</si>
  <si>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</si>
  <si>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</si>
  <si>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</si>
  <si>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</si>
  <si>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</si>
  <si>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</si>
  <si>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</si>
  <si>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</si>
  <si>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</si>
  <si>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</si>
  <si>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</si>
  <si>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</si>
  <si>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</si>
  <si>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</si>
  <si>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</si>
  <si>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</si>
  <si>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</si>
  <si>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</si>
  <si>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</si>
  <si>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</si>
  <si>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</si>
  <si>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</si>
  <si>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</si>
  <si>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</si>
  <si>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</si>
  <si>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</si>
  <si>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</si>
  <si>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</si>
  <si>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</si>
  <si>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</si>
  <si>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</si>
  <si>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</si>
  <si>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</si>
  <si>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4.1.95.02</t>
  </si>
  <si>
    <t>4.1.95.02.001</t>
  </si>
  <si>
    <t>4.8.02.32</t>
  </si>
  <si>
    <t>Rendimientos sobre recursos entregados en administración</t>
  </si>
  <si>
    <t>4.8.02.32.001</t>
  </si>
  <si>
    <t>4.8.08.90</t>
  </si>
  <si>
    <t>Otros ingresos diversos</t>
  </si>
  <si>
    <t>4.8.08.90.003</t>
  </si>
  <si>
    <t>5.1.11.15</t>
  </si>
  <si>
    <t>Mantenimiento</t>
  </si>
  <si>
    <t>5.1.11.15.001</t>
  </si>
  <si>
    <t>5.1.11.19</t>
  </si>
  <si>
    <t>5.1.11.19.001</t>
  </si>
  <si>
    <t>5.1.11.23</t>
  </si>
  <si>
    <t>Comunicaciones y transporte</t>
  </si>
  <si>
    <t>5.1.11.23.001</t>
  </si>
  <si>
    <t>5.1.11.46</t>
  </si>
  <si>
    <t>5.1.11.46.001</t>
  </si>
  <si>
    <t>5.1.11.79</t>
  </si>
  <si>
    <t>5.1.11.79.001</t>
  </si>
  <si>
    <t>8.1.90.90</t>
  </si>
  <si>
    <t>Otros activos contingentes</t>
  </si>
  <si>
    <t>8.1.90.90.001</t>
  </si>
  <si>
    <t>LARGO</t>
  </si>
  <si>
    <t>5.1.11.56</t>
  </si>
  <si>
    <t>Bodegaje</t>
  </si>
  <si>
    <t>5.1.11.56.001</t>
  </si>
  <si>
    <t>UTILIDAD O PERDIDA DEL EJERCICIO</t>
  </si>
  <si>
    <t>4.8.30</t>
  </si>
  <si>
    <t>REVERSIÓN DE LAS PÉRDIDAS POR DETERIORO DE VALOR</t>
  </si>
  <si>
    <t>4.8.30.02</t>
  </si>
  <si>
    <t>4.8.30.02.007</t>
  </si>
  <si>
    <t>Ingresos no tributarios</t>
  </si>
  <si>
    <t>5.1.11.50</t>
  </si>
  <si>
    <t>Procesamiento de información</t>
  </si>
  <si>
    <t>5.1.11.50.001</t>
  </si>
  <si>
    <t>5.1.11.78</t>
  </si>
  <si>
    <t>5.1.11.78.001</t>
  </si>
  <si>
    <t>4.8.08.26</t>
  </si>
  <si>
    <t>Recuperaciones</t>
  </si>
  <si>
    <t>4.8.08.26.002</t>
  </si>
  <si>
    <t>Recuperaciones-provisiones- ajuste vigencia anterior</t>
  </si>
  <si>
    <t>0.00</t>
  </si>
  <si>
    <t>74085864.00</t>
  </si>
  <si>
    <t>2022-03-01</t>
  </si>
  <si>
    <t>2022-03-31</t>
  </si>
  <si>
    <t>2021-03-01</t>
  </si>
  <si>
    <t>2021-03-31</t>
  </si>
  <si>
    <t>MARZO DE 2022</t>
  </si>
  <si>
    <t>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</si>
</sst>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  <numFmt numFmtId="168" formatCode="[$$-240A]\ #,##0.00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78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2" fillId="5" borderId="23" xfId="0" applyNumberFormat="1" applyFont="1" applyFill="1" applyBorder="1" applyAlignment="1">
      <alignment wrapText="1"/>
    </xf>
    <xf numFmtId="49" fontId="42" fillId="5" borderId="15" xfId="0" applyNumberFormat="1" applyFont="1" applyFill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4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4" fillId="0" borderId="16" xfId="1" applyFont="1" applyFill="1" applyBorder="1"/>
    <xf numFmtId="43" fontId="3" fillId="0" borderId="10" xfId="0" applyNumberFormat="1" applyFont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43" fontId="11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44" fillId="0" borderId="0" xfId="1" applyFont="1" applyFill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0" fillId="0" borderId="0" xfId="0" applyFill="1" applyAlignment="1">
      <alignment vertical="top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49" fontId="42" fillId="4" borderId="25" xfId="0" applyNumberFormat="1" applyFont="1" applyFill="1" applyBorder="1" applyAlignment="1">
      <alignment wrapText="1"/>
    </xf>
    <xf numFmtId="49" fontId="42" fillId="4" borderId="26" xfId="0" applyNumberFormat="1" applyFont="1" applyFill="1" applyBorder="1" applyAlignment="1">
      <alignment wrapText="1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1" fillId="0" borderId="0" xfId="7" applyFont="1" applyBorder="1"/>
    <xf numFmtId="0" fontId="32" fillId="2" borderId="0" xfId="7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13" fillId="2" borderId="0" xfId="7" applyFont="1" applyFill="1" applyBorder="1"/>
    <xf numFmtId="0" fontId="13" fillId="0" borderId="0" xfId="7" applyFont="1" applyBorder="1"/>
    <xf numFmtId="0" fontId="7" fillId="0" borderId="0" xfId="7" applyFont="1" applyBorder="1" applyAlignment="1">
      <alignment horizontal="center"/>
    </xf>
    <xf numFmtId="3" fontId="13" fillId="2" borderId="0" xfId="7" applyNumberFormat="1" applyFont="1" applyFill="1" applyBorder="1" applyAlignment="1">
      <alignment horizontal="center"/>
    </xf>
    <xf numFmtId="3" fontId="13" fillId="2" borderId="0" xfId="7" applyNumberFormat="1" applyFont="1" applyFill="1" applyBorder="1"/>
    <xf numFmtId="3" fontId="7" fillId="0" borderId="0" xfId="7" applyNumberFormat="1" applyFont="1" applyBorder="1" applyAlignment="1">
      <alignment horizontal="center"/>
    </xf>
    <xf numFmtId="0" fontId="32" fillId="0" borderId="0" xfId="7" applyFont="1" applyBorder="1"/>
    <xf numFmtId="3" fontId="7" fillId="2" borderId="0" xfId="7" applyNumberFormat="1" applyFont="1" applyFill="1" applyBorder="1"/>
    <xf numFmtId="0" fontId="7" fillId="0" borderId="0" xfId="7" applyFont="1" applyBorder="1"/>
    <xf numFmtId="0" fontId="1" fillId="0" borderId="0" xfId="7" applyBorder="1"/>
    <xf numFmtId="3" fontId="1" fillId="2" borderId="0" xfId="7" applyNumberFormat="1" applyFill="1" applyBorder="1"/>
    <xf numFmtId="0" fontId="5" fillId="0" borderId="0" xfId="7" applyFont="1" applyBorder="1" applyAlignment="1">
      <alignment vertical="top" wrapText="1"/>
    </xf>
    <xf numFmtId="0" fontId="7" fillId="2" borderId="0" xfId="7" applyFont="1" applyFill="1" applyBorder="1"/>
    <xf numFmtId="0" fontId="8" fillId="0" borderId="0" xfId="7" applyFont="1" applyBorder="1"/>
    <xf numFmtId="0" fontId="7" fillId="0" borderId="0" xfId="1" applyFont="1" applyBorder="1" applyAlignment="1">
      <alignment horizontal="center"/>
    </xf>
    <xf numFmtId="49" fontId="45" fillId="0" borderId="23" xfId="0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3" fontId="46" fillId="0" borderId="28" xfId="5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0" fontId="15" fillId="0" borderId="33" xfId="0" applyNumberFormat="1" applyFont="1" applyFill="1" applyBorder="1" applyAlignment="1">
      <alignment vertical="top" wrapText="1" readingOrder="1"/>
    </xf>
    <xf numFmtId="44" fontId="5" fillId="0" borderId="0" xfId="7" applyNumberFormat="1" applyFont="1" applyBorder="1" applyAlignment="1">
      <alignment vertical="top" wrapText="1"/>
    </xf>
    <xf numFmtId="0" fontId="45" fillId="0" borderId="15" xfId="0" applyNumberFormat="1" applyFont="1" applyFill="1" applyBorder="1" applyAlignment="1">
      <alignment vertical="center" wrapText="1"/>
    </xf>
    <xf numFmtId="49" fontId="47" fillId="0" borderId="23" xfId="0" applyNumberFormat="1" applyFont="1" applyFill="1" applyBorder="1" applyAlignment="1">
      <alignment wrapText="1"/>
    </xf>
    <xf numFmtId="49" fontId="47" fillId="0" borderId="15" xfId="0" applyNumberFormat="1" applyFont="1" applyFill="1" applyBorder="1" applyAlignment="1">
      <alignment wrapText="1"/>
    </xf>
    <xf numFmtId="0" fontId="47" fillId="0" borderId="15" xfId="0" applyNumberFormat="1" applyFont="1" applyFill="1" applyBorder="1" applyAlignment="1">
      <alignment vertical="center" wrapText="1"/>
    </xf>
    <xf numFmtId="49" fontId="47" fillId="6" borderId="15" xfId="0" applyNumberFormat="1" applyFont="1" applyFill="1" applyBorder="1" applyAlignment="1">
      <alignment wrapText="1"/>
    </xf>
    <xf numFmtId="0" fontId="42" fillId="5" borderId="15" xfId="0" applyNumberFormat="1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167" fontId="42" fillId="4" borderId="26" xfId="5" applyNumberFormat="1" applyFont="1" applyFill="1" applyBorder="1" applyAlignment="1">
      <alignment horizontal="right" wrapText="1"/>
    </xf>
    <xf numFmtId="167" fontId="42" fillId="4" borderId="29" xfId="5" applyNumberFormat="1" applyFont="1" applyFill="1" applyBorder="1" applyAlignment="1">
      <alignment horizontal="right" wrapText="1"/>
    </xf>
    <xf numFmtId="167" fontId="42" fillId="5" borderId="15" xfId="5" applyNumberFormat="1" applyFont="1" applyFill="1" applyBorder="1" applyAlignment="1">
      <alignment horizontal="right" wrapText="1"/>
    </xf>
    <xf numFmtId="167" fontId="42" fillId="5" borderId="24" xfId="5" applyNumberFormat="1" applyFont="1" applyFill="1" applyBorder="1" applyAlignment="1">
      <alignment horizontal="right" wrapText="1"/>
    </xf>
    <xf numFmtId="167" fontId="47" fillId="0" borderId="15" xfId="5" applyNumberFormat="1" applyFont="1" applyFill="1" applyBorder="1" applyAlignment="1">
      <alignment horizontal="right" wrapText="1"/>
    </xf>
    <xf numFmtId="167" fontId="47" fillId="0" borderId="24" xfId="5" applyNumberFormat="1" applyFont="1" applyFill="1" applyBorder="1" applyAlignment="1">
      <alignment horizontal="right" wrapText="1"/>
    </xf>
    <xf numFmtId="167" fontId="45" fillId="0" borderId="15" xfId="5" applyNumberFormat="1" applyFont="1" applyFill="1" applyBorder="1" applyAlignment="1">
      <alignment horizontal="right" wrapText="1"/>
    </xf>
    <xf numFmtId="167" fontId="45" fillId="0" borderId="24" xfId="5" applyNumberFormat="1" applyFont="1" applyFill="1" applyBorder="1" applyAlignment="1">
      <alignment horizontal="right" wrapText="1"/>
    </xf>
    <xf numFmtId="167" fontId="42" fillId="4" borderId="15" xfId="5" applyNumberFormat="1" applyFont="1" applyFill="1" applyBorder="1" applyAlignment="1">
      <alignment horizontal="right" wrapText="1"/>
    </xf>
    <xf numFmtId="167" fontId="42" fillId="4" borderId="24" xfId="5" applyNumberFormat="1" applyFont="1" applyFill="1" applyBorder="1" applyAlignment="1">
      <alignment horizontal="right" wrapText="1"/>
    </xf>
    <xf numFmtId="167" fontId="45" fillId="0" borderId="15" xfId="5" applyNumberFormat="1" applyFont="1" applyFill="1" applyBorder="1" applyAlignment="1">
      <alignment vertical="center" wrapText="1"/>
    </xf>
    <xf numFmtId="167" fontId="45" fillId="0" borderId="24" xfId="5" applyNumberFormat="1" applyFont="1" applyFill="1" applyBorder="1" applyAlignment="1">
      <alignment vertical="center" wrapText="1"/>
    </xf>
    <xf numFmtId="167" fontId="47" fillId="0" borderId="15" xfId="5" applyNumberFormat="1" applyFont="1" applyFill="1" applyBorder="1" applyAlignment="1">
      <alignment vertical="center" wrapText="1"/>
    </xf>
    <xf numFmtId="167" fontId="47" fillId="0" borderId="24" xfId="5" applyNumberFormat="1" applyFont="1" applyFill="1" applyBorder="1" applyAlignment="1">
      <alignment vertical="center" wrapText="1"/>
    </xf>
    <xf numFmtId="167" fontId="45" fillId="0" borderId="31" xfId="5" applyNumberFormat="1" applyFont="1" applyFill="1" applyBorder="1" applyAlignment="1">
      <alignment vertical="center" wrapText="1"/>
    </xf>
    <xf numFmtId="167" fontId="45" fillId="0" borderId="32" xfId="5" applyNumberFormat="1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vertical="top" wrapText="1"/>
    </xf>
    <xf numFmtId="0" fontId="42" fillId="5" borderId="15" xfId="0" applyFont="1" applyFill="1" applyBorder="1" applyAlignment="1">
      <alignment vertical="top" wrapText="1"/>
    </xf>
    <xf numFmtId="167" fontId="47" fillId="6" borderId="15" xfId="5" applyNumberFormat="1" applyFont="1" applyFill="1" applyBorder="1" applyAlignment="1">
      <alignment horizontal="right" wrapText="1"/>
    </xf>
    <xf numFmtId="167" fontId="45" fillId="0" borderId="15" xfId="6" applyNumberFormat="1" applyFont="1" applyFill="1" applyBorder="1" applyAlignment="1">
      <alignment vertical="center" wrapText="1"/>
    </xf>
    <xf numFmtId="167" fontId="42" fillId="5" borderId="15" xfId="6" applyNumberFormat="1" applyFont="1" applyFill="1" applyBorder="1" applyAlignment="1">
      <alignment vertical="center" wrapText="1"/>
    </xf>
    <xf numFmtId="167" fontId="42" fillId="5" borderId="15" xfId="5" applyNumberFormat="1" applyFont="1" applyFill="1" applyBorder="1" applyAlignment="1">
      <alignment vertical="center" wrapText="1"/>
    </xf>
    <xf numFmtId="167" fontId="47" fillId="0" borderId="15" xfId="6" applyNumberFormat="1" applyFont="1" applyFill="1" applyBorder="1" applyAlignment="1">
      <alignment vertical="center" wrapText="1"/>
    </xf>
    <xf numFmtId="167" fontId="47" fillId="6" borderId="15" xfId="5" applyNumberFormat="1" applyFont="1" applyFill="1" applyBorder="1" applyAlignment="1">
      <alignment vertical="center" wrapText="1"/>
    </xf>
    <xf numFmtId="167" fontId="47" fillId="0" borderId="15" xfId="6" applyNumberFormat="1" applyFont="1" applyFill="1" applyBorder="1" applyAlignment="1">
      <alignment vertical="top" wrapText="1"/>
    </xf>
    <xf numFmtId="167" fontId="45" fillId="0" borderId="15" xfId="6" applyNumberFormat="1" applyFont="1" applyFill="1" applyBorder="1" applyAlignment="1">
      <alignment vertical="top" wrapText="1"/>
    </xf>
    <xf numFmtId="167" fontId="42" fillId="5" borderId="15" xfId="6" applyNumberFormat="1" applyFont="1" applyFill="1" applyBorder="1" applyAlignment="1">
      <alignment vertical="top" wrapText="1"/>
    </xf>
    <xf numFmtId="0" fontId="27" fillId="0" borderId="3" xfId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Border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Border="1" applyAlignment="1">
      <alignment horizontal="left" vertical="top" wrapText="1"/>
    </xf>
    <xf numFmtId="0" fontId="5" fillId="0" borderId="0" xfId="7" applyFont="1" applyBorder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49" fontId="47" fillId="6" borderId="23" xfId="0" applyNumberFormat="1" applyFont="1" applyFill="1" applyBorder="1" applyAlignment="1">
      <alignment wrapText="1"/>
    </xf>
    <xf numFmtId="167" fontId="47" fillId="6" borderId="24" xfId="5" applyNumberFormat="1" applyFont="1" applyFill="1" applyBorder="1" applyAlignment="1">
      <alignment horizontal="right" wrapText="1"/>
    </xf>
    <xf numFmtId="0" fontId="47" fillId="6" borderId="23" xfId="0" applyFont="1" applyFill="1" applyBorder="1" applyAlignment="1">
      <alignment vertical="center" wrapText="1"/>
    </xf>
    <xf numFmtId="0" fontId="47" fillId="6" borderId="15" xfId="0" applyFont="1" applyFill="1" applyBorder="1" applyAlignment="1">
      <alignment vertical="center" wrapText="1"/>
    </xf>
    <xf numFmtId="167" fontId="47" fillId="6" borderId="24" xfId="5" applyNumberFormat="1" applyFont="1" applyFill="1" applyBorder="1" applyAlignment="1">
      <alignment vertical="center" wrapText="1"/>
    </xf>
    <xf numFmtId="0" fontId="42" fillId="5" borderId="23" xfId="0" applyFont="1" applyFill="1" applyBorder="1" applyAlignment="1">
      <alignment vertical="center" wrapText="1"/>
    </xf>
    <xf numFmtId="0" fontId="42" fillId="5" borderId="15" xfId="0" applyFont="1" applyFill="1" applyBorder="1" applyAlignment="1">
      <alignment vertical="center" wrapText="1"/>
    </xf>
    <xf numFmtId="167" fontId="42" fillId="5" borderId="24" xfId="5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top" wrapText="1" readingOrder="1"/>
    </xf>
    <xf numFmtId="167" fontId="45" fillId="0" borderId="0" xfId="5" applyNumberFormat="1" applyFont="1" applyFill="1" applyBorder="1" applyAlignment="1">
      <alignment horizontal="right" wrapText="1"/>
    </xf>
    <xf numFmtId="167" fontId="47" fillId="0" borderId="0" xfId="5" applyNumberFormat="1" applyFont="1" applyFill="1" applyBorder="1" applyAlignment="1">
      <alignment horizontal="right" wrapText="1"/>
    </xf>
    <xf numFmtId="0" fontId="15" fillId="0" borderId="0" xfId="0" applyNumberFormat="1" applyFont="1" applyFill="1" applyBorder="1" applyAlignment="1">
      <alignment vertical="top" wrapText="1" readingOrder="1"/>
    </xf>
    <xf numFmtId="168" fontId="39" fillId="0" borderId="0" xfId="6" applyNumberFormat="1" applyFont="1" applyFill="1" applyBorder="1" applyAlignment="1">
      <alignment vertical="top" wrapText="1"/>
    </xf>
    <xf numFmtId="49" fontId="47" fillId="7" borderId="15" xfId="0" applyNumberFormat="1" applyFont="1" applyFill="1" applyBorder="1" applyAlignment="1">
      <alignment wrapText="1"/>
    </xf>
    <xf numFmtId="167" fontId="47" fillId="7" borderId="15" xfId="5" applyNumberFormat="1" applyFont="1" applyFill="1" applyBorder="1" applyAlignment="1">
      <alignment horizontal="right" wrapText="1"/>
    </xf>
    <xf numFmtId="0" fontId="47" fillId="7" borderId="15" xfId="0" applyNumberFormat="1" applyFont="1" applyFill="1" applyBorder="1" applyAlignment="1">
      <alignment vertical="center" wrapText="1"/>
    </xf>
    <xf numFmtId="167" fontId="47" fillId="7" borderId="15" xfId="6" applyNumberFormat="1" applyFont="1" applyFill="1" applyBorder="1" applyAlignment="1">
      <alignment vertical="center" wrapText="1"/>
    </xf>
    <xf numFmtId="0" fontId="47" fillId="7" borderId="15" xfId="0" applyFont="1" applyFill="1" applyBorder="1" applyAlignment="1">
      <alignment vertical="top" wrapText="1"/>
    </xf>
    <xf numFmtId="167" fontId="47" fillId="7" borderId="15" xfId="6" applyNumberFormat="1" applyFont="1" applyFill="1" applyBorder="1" applyAlignment="1">
      <alignment vertical="top" wrapText="1"/>
    </xf>
    <xf numFmtId="168" fontId="15" fillId="0" borderId="0" xfId="0" applyNumberFormat="1" applyFont="1" applyFill="1" applyBorder="1" applyAlignment="1">
      <alignment vertical="top" wrapText="1" readingOrder="1"/>
    </xf>
    <xf numFmtId="167" fontId="47" fillId="7" borderId="15" xfId="5" applyNumberFormat="1" applyFont="1" applyFill="1" applyBorder="1" applyAlignment="1">
      <alignment vertical="center" wrapText="1"/>
    </xf>
    <xf numFmtId="168" fontId="15" fillId="0" borderId="34" xfId="0" applyNumberFormat="1" applyFont="1" applyFill="1" applyBorder="1" applyAlignment="1">
      <alignment vertical="top" wrapText="1" readingOrder="1"/>
    </xf>
    <xf numFmtId="49" fontId="47" fillId="7" borderId="23" xfId="0" applyNumberFormat="1" applyFont="1" applyFill="1" applyBorder="1" applyAlignment="1">
      <alignment wrapText="1"/>
    </xf>
    <xf numFmtId="167" fontId="47" fillId="7" borderId="24" xfId="5" applyNumberFormat="1" applyFont="1" applyFill="1" applyBorder="1" applyAlignment="1">
      <alignment horizontal="right" wrapText="1"/>
    </xf>
    <xf numFmtId="0" fontId="45" fillId="0" borderId="23" xfId="0" applyNumberFormat="1" applyFont="1" applyFill="1" applyBorder="1" applyAlignment="1">
      <alignment vertical="center" wrapText="1"/>
    </xf>
    <xf numFmtId="0" fontId="42" fillId="5" borderId="23" xfId="0" applyNumberFormat="1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vertical="center" wrapText="1"/>
    </xf>
    <xf numFmtId="0" fontId="47" fillId="7" borderId="23" xfId="0" applyNumberFormat="1" applyFont="1" applyFill="1" applyBorder="1" applyAlignment="1">
      <alignment vertical="center" wrapText="1"/>
    </xf>
    <xf numFmtId="167" fontId="47" fillId="7" borderId="24" xfId="5" applyNumberFormat="1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top" wrapText="1"/>
    </xf>
    <xf numFmtId="167" fontId="47" fillId="0" borderId="24" xfId="5" applyNumberFormat="1" applyFont="1" applyFill="1" applyBorder="1" applyAlignment="1">
      <alignment vertical="top" wrapText="1"/>
    </xf>
    <xf numFmtId="0" fontId="45" fillId="0" borderId="23" xfId="0" applyFont="1" applyFill="1" applyBorder="1" applyAlignment="1">
      <alignment vertical="top" wrapText="1"/>
    </xf>
    <xf numFmtId="167" fontId="45" fillId="0" borderId="24" xfId="5" applyNumberFormat="1" applyFont="1" applyFill="1" applyBorder="1" applyAlignment="1">
      <alignment vertical="top" wrapText="1"/>
    </xf>
    <xf numFmtId="0" fontId="47" fillId="7" borderId="23" xfId="0" applyFont="1" applyFill="1" applyBorder="1" applyAlignment="1">
      <alignment vertical="top" wrapText="1"/>
    </xf>
    <xf numFmtId="167" fontId="47" fillId="7" borderId="24" xfId="5" applyNumberFormat="1" applyFont="1" applyFill="1" applyBorder="1" applyAlignment="1">
      <alignment vertical="top" wrapText="1"/>
    </xf>
    <xf numFmtId="0" fontId="42" fillId="5" borderId="23" xfId="0" applyFont="1" applyFill="1" applyBorder="1" applyAlignment="1">
      <alignment vertical="top" wrapText="1"/>
    </xf>
    <xf numFmtId="167" fontId="42" fillId="5" borderId="24" xfId="5" applyNumberFormat="1" applyFont="1" applyFill="1" applyBorder="1" applyAlignment="1">
      <alignment vertical="top" wrapText="1"/>
    </xf>
    <xf numFmtId="167" fontId="45" fillId="0" borderId="24" xfId="6" applyNumberFormat="1" applyFont="1" applyFill="1" applyBorder="1" applyAlignment="1">
      <alignment vertical="top" wrapText="1"/>
    </xf>
    <xf numFmtId="167" fontId="42" fillId="5" borderId="24" xfId="6" applyNumberFormat="1" applyFont="1" applyFill="1" applyBorder="1" applyAlignment="1">
      <alignment vertical="top" wrapText="1"/>
    </xf>
    <xf numFmtId="167" fontId="47" fillId="7" borderId="24" xfId="6" applyNumberFormat="1" applyFont="1" applyFill="1" applyBorder="1" applyAlignment="1">
      <alignment vertical="top" wrapText="1"/>
    </xf>
    <xf numFmtId="167" fontId="47" fillId="0" borderId="24" xfId="6" applyNumberFormat="1" applyFont="1" applyFill="1" applyBorder="1" applyAlignment="1">
      <alignment vertical="top" wrapText="1"/>
    </xf>
    <xf numFmtId="0" fontId="45" fillId="0" borderId="30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vertical="top" wrapText="1"/>
    </xf>
    <xf numFmtId="167" fontId="45" fillId="0" borderId="31" xfId="6" applyNumberFormat="1" applyFont="1" applyFill="1" applyBorder="1" applyAlignment="1">
      <alignment vertical="top" wrapText="1"/>
    </xf>
    <xf numFmtId="167" fontId="45" fillId="0" borderId="32" xfId="6" applyNumberFormat="1" applyFont="1" applyFill="1" applyBorder="1" applyAlignment="1">
      <alignment vertical="top" wrapText="1"/>
    </xf>
  </cellXfs>
  <cellStyles count="9">
    <cellStyle name="Millares" xfId="5" builtinId="3"/>
    <cellStyle name="Millares [0]" xfId="6" builtinId="6"/>
    <cellStyle name="Millares 2" xfId="2"/>
    <cellStyle name="Millares 2 2" xfId="8"/>
    <cellStyle name="Millares 2 2 3" xfId="4"/>
    <cellStyle name="Normal" xfId="0" builtinId="0"/>
    <cellStyle name="Normal 2" xfId="1"/>
    <cellStyle name="Normal 2 2" xfId="7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98"/>
  <sheetViews>
    <sheetView workbookViewId="0">
      <selection sqref="A1:A2"/>
    </sheetView>
    <sheetView topLeftCell="A11" workbookViewId="1">
      <selection activeCell="F27" sqref="F27"/>
    </sheetView>
  </sheetViews>
  <sheetFormatPr baseColWidth="10" defaultColWidth="11.42578125" defaultRowHeight="11.25" outlineLevelCol="1"/>
  <cols>
    <col min="1" max="1" width="13.5703125" style="149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51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95"/>
      <c r="B1" s="23" t="s">
        <v>0</v>
      </c>
      <c r="C1" s="297" t="s">
        <v>1</v>
      </c>
      <c r="D1" s="298"/>
      <c r="E1" s="298"/>
      <c r="F1" s="298"/>
      <c r="G1" s="298"/>
      <c r="H1" s="299" t="s">
        <v>2</v>
      </c>
      <c r="I1" s="300"/>
      <c r="J1" s="24" t="s">
        <v>3</v>
      </c>
      <c r="K1" s="1"/>
      <c r="L1" s="2"/>
    </row>
    <row r="2" spans="1:12" ht="32.1" customHeight="1">
      <c r="A2" s="296"/>
      <c r="B2" s="25" t="s">
        <v>4</v>
      </c>
      <c r="C2" s="301" t="s">
        <v>5</v>
      </c>
      <c r="D2" s="302"/>
      <c r="E2" s="302"/>
      <c r="F2" s="302"/>
      <c r="G2" s="302"/>
      <c r="H2" s="303" t="s">
        <v>6</v>
      </c>
      <c r="I2" s="304"/>
      <c r="J2" s="26" t="s">
        <v>7</v>
      </c>
      <c r="K2" s="4"/>
      <c r="L2" s="5"/>
    </row>
    <row r="3" spans="1:12" ht="12" thickBo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9"/>
    </row>
    <row r="4" spans="1:12">
      <c r="A4" s="142"/>
      <c r="B4" s="81"/>
      <c r="C4" s="81"/>
      <c r="D4" s="107"/>
      <c r="E4" s="81"/>
      <c r="F4" s="107"/>
      <c r="G4" s="150"/>
      <c r="H4" s="81"/>
      <c r="I4" s="82"/>
      <c r="J4" s="81"/>
      <c r="K4" s="81"/>
      <c r="L4" s="83"/>
    </row>
    <row r="5" spans="1:12" ht="12.75">
      <c r="A5" s="143"/>
      <c r="B5" s="305" t="s">
        <v>8</v>
      </c>
      <c r="C5" s="305"/>
      <c r="D5" s="305"/>
      <c r="E5" s="305"/>
      <c r="F5" s="305"/>
      <c r="G5" s="305"/>
      <c r="H5" s="305"/>
      <c r="I5" s="305"/>
      <c r="J5" s="305"/>
      <c r="K5" s="305"/>
      <c r="L5" s="306"/>
    </row>
    <row r="6" spans="1:12">
      <c r="A6" s="143"/>
      <c r="B6" s="293" t="s">
        <v>9</v>
      </c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1:12">
      <c r="A7" s="143"/>
      <c r="B7" s="154"/>
      <c r="C7" s="154"/>
      <c r="D7" s="119"/>
      <c r="E7" s="6"/>
      <c r="F7" s="108"/>
      <c r="G7" s="155"/>
      <c r="H7" s="156"/>
      <c r="I7" s="157"/>
      <c r="J7" s="156"/>
      <c r="K7" s="156"/>
      <c r="L7" s="7"/>
    </row>
    <row r="8" spans="1:12">
      <c r="A8" s="143"/>
      <c r="B8" s="154"/>
      <c r="C8" s="154"/>
      <c r="D8" s="119"/>
      <c r="E8" s="6"/>
      <c r="F8" s="108"/>
      <c r="G8" s="155"/>
      <c r="H8" s="156"/>
      <c r="I8" s="157"/>
      <c r="J8" s="156"/>
      <c r="K8" s="156"/>
      <c r="L8" s="7"/>
    </row>
    <row r="9" spans="1:12">
      <c r="A9" s="143"/>
      <c r="B9" s="154"/>
      <c r="C9" s="154"/>
      <c r="D9" s="119"/>
      <c r="E9" s="6"/>
      <c r="F9" s="108"/>
      <c r="G9" s="155"/>
      <c r="H9" s="156"/>
      <c r="I9" s="157"/>
      <c r="J9" s="156"/>
      <c r="K9" s="156"/>
      <c r="L9" s="7"/>
    </row>
    <row r="10" spans="1:12" ht="16.5" customHeight="1">
      <c r="A10" s="143"/>
      <c r="B10" s="154"/>
      <c r="C10" s="154"/>
      <c r="D10" s="119"/>
      <c r="E10" s="6"/>
      <c r="F10" s="108"/>
      <c r="G10" s="155"/>
      <c r="H10" s="156"/>
      <c r="I10" s="157"/>
      <c r="J10" s="156"/>
      <c r="K10" s="156"/>
      <c r="L10" s="7"/>
    </row>
    <row r="11" spans="1:12" s="22" customFormat="1" ht="12.75">
      <c r="A11" s="144"/>
      <c r="B11" s="158" t="s">
        <v>10</v>
      </c>
      <c r="C11" s="158"/>
      <c r="D11" s="136" t="s">
        <v>803</v>
      </c>
      <c r="E11" s="20"/>
      <c r="F11" s="109" t="s">
        <v>804</v>
      </c>
      <c r="G11" s="159"/>
      <c r="H11" s="158" t="s">
        <v>10</v>
      </c>
      <c r="I11" s="160" t="s">
        <v>11</v>
      </c>
      <c r="J11" s="135" t="str">
        <f>+D11</f>
        <v>MARZO DE 2022</v>
      </c>
      <c r="K11" s="20"/>
      <c r="L11" s="21" t="str">
        <f>+F11</f>
        <v>MARZO DE 2021</v>
      </c>
    </row>
    <row r="12" spans="1:12">
      <c r="A12" s="143"/>
      <c r="B12" s="156"/>
      <c r="C12" s="161"/>
      <c r="D12" s="120"/>
      <c r="E12" s="8"/>
      <c r="F12" s="110"/>
      <c r="G12" s="155"/>
      <c r="H12" s="156"/>
      <c r="I12" s="157"/>
      <c r="J12" s="156"/>
      <c r="K12" s="156"/>
      <c r="L12" s="7"/>
    </row>
    <row r="13" spans="1:12" ht="12.75">
      <c r="A13" s="143"/>
      <c r="B13" s="162" t="s">
        <v>12</v>
      </c>
      <c r="C13" s="162"/>
      <c r="D13" s="95"/>
      <c r="E13" s="9"/>
      <c r="F13" s="111"/>
      <c r="G13" s="155"/>
      <c r="H13" s="162" t="s">
        <v>13</v>
      </c>
      <c r="I13" s="163"/>
      <c r="J13" s="9"/>
      <c r="K13" s="9"/>
      <c r="L13" s="10"/>
    </row>
    <row r="14" spans="1:12" ht="12.75">
      <c r="A14" s="143"/>
      <c r="B14" s="162"/>
      <c r="C14" s="162"/>
      <c r="D14" s="93"/>
      <c r="E14" s="9"/>
      <c r="F14" s="111"/>
      <c r="G14" s="155"/>
      <c r="H14" s="162"/>
      <c r="I14" s="163"/>
      <c r="J14" s="9"/>
      <c r="K14" s="9"/>
      <c r="L14" s="10"/>
    </row>
    <row r="15" spans="1:12" ht="13.5" thickBot="1">
      <c r="A15" s="143"/>
      <c r="B15" s="164" t="s">
        <v>14</v>
      </c>
      <c r="C15" s="162"/>
      <c r="D15" s="92">
        <f>+D16+D19+D25+D23</f>
        <v>15192227890.099998</v>
      </c>
      <c r="E15" s="9"/>
      <c r="F15" s="92">
        <f>+F16+F19+F25+F23</f>
        <v>16205545914.130001</v>
      </c>
      <c r="G15" s="155"/>
      <c r="H15" s="164" t="s">
        <v>15</v>
      </c>
      <c r="I15" s="163"/>
      <c r="J15" s="92">
        <f>+J16+J22+J24</f>
        <v>10138000509.119999</v>
      </c>
      <c r="K15" s="93"/>
      <c r="L15" s="94">
        <f>+L16+L22</f>
        <v>1775232324</v>
      </c>
    </row>
    <row r="16" spans="1:12" ht="12.75">
      <c r="A16" s="145" t="s">
        <v>16</v>
      </c>
      <c r="B16" s="165" t="s">
        <v>17</v>
      </c>
      <c r="C16" s="162"/>
      <c r="D16" s="106">
        <f>+SUM(D17:D18)</f>
        <v>1250489010.5</v>
      </c>
      <c r="E16" s="9"/>
      <c r="F16" s="106">
        <f>+SUM(F17:F18)</f>
        <v>977154573.67999995</v>
      </c>
      <c r="G16" s="166" t="s">
        <v>18</v>
      </c>
      <c r="H16" s="165" t="s">
        <v>19</v>
      </c>
      <c r="I16" s="167"/>
      <c r="J16" s="95">
        <f>+J17+J18+J19+J20+J21</f>
        <v>130044038.87</v>
      </c>
      <c r="K16" s="93"/>
      <c r="L16" s="96">
        <f>+L17+L18+L19+L20+L21</f>
        <v>331111455</v>
      </c>
    </row>
    <row r="17" spans="1:14" ht="12.75">
      <c r="A17" s="146" t="s">
        <v>20</v>
      </c>
      <c r="B17" s="168" t="s">
        <v>21</v>
      </c>
      <c r="C17" s="162"/>
      <c r="D17" s="11">
        <f>+VLOOKUP(A17,'MARZO 2022 '!$A$7:$H$500,7,0)</f>
        <v>12000000</v>
      </c>
      <c r="E17" s="9"/>
      <c r="F17" s="112">
        <f>+VLOOKUP(A17,'MARZO 2021'!$A$7:$H$474,7,0)</f>
        <v>10000000</v>
      </c>
      <c r="G17" s="169" t="s">
        <v>22</v>
      </c>
      <c r="H17" s="168" t="s">
        <v>23</v>
      </c>
      <c r="I17" s="163"/>
      <c r="J17" s="11">
        <f>+VLOOKUP(G17,'MARZO 2022 '!$A$7:$H$500,7,0)</f>
        <v>0</v>
      </c>
      <c r="K17" s="93"/>
      <c r="L17" s="207">
        <f>+VLOOKUP(G17,'MARZO 2021'!$A$7:$H$500,7,0)</f>
        <v>210675630</v>
      </c>
    </row>
    <row r="18" spans="1:14" ht="12.75">
      <c r="A18" s="146" t="s">
        <v>24</v>
      </c>
      <c r="B18" s="168" t="s">
        <v>25</v>
      </c>
      <c r="C18" s="162"/>
      <c r="D18" s="11">
        <f>+VLOOKUP(A18,'MARZO 2022 '!$A$7:$H$500,7,0)</f>
        <v>1238489010.5</v>
      </c>
      <c r="E18" s="9"/>
      <c r="F18" s="112">
        <f>+VLOOKUP(A18,'MARZO 2021'!$A$7:$H$474,7,0)</f>
        <v>967154573.67999995</v>
      </c>
      <c r="G18" s="169" t="s">
        <v>26</v>
      </c>
      <c r="H18" s="168" t="s">
        <v>27</v>
      </c>
      <c r="I18" s="163"/>
      <c r="J18" s="11">
        <f>+VLOOKUP(G18,'MARZO 2022 '!$A$7:$H$500,7,0)</f>
        <v>38201315.5</v>
      </c>
      <c r="K18" s="93"/>
      <c r="L18" s="207">
        <f>+VLOOKUP(G18,'MARZO 2021'!$A$7:$H$500,7,0)</f>
        <v>17450316</v>
      </c>
    </row>
    <row r="19" spans="1:14" ht="12.75">
      <c r="A19" s="145" t="s">
        <v>28</v>
      </c>
      <c r="B19" s="165" t="s">
        <v>29</v>
      </c>
      <c r="C19" s="162"/>
      <c r="D19" s="106">
        <f>+SUM(D20:D22)</f>
        <v>1534730307.5700002</v>
      </c>
      <c r="E19" s="9"/>
      <c r="F19" s="106">
        <f>+SUM(F20:F22)</f>
        <v>3693498521.0999999</v>
      </c>
      <c r="G19" s="169" t="s">
        <v>30</v>
      </c>
      <c r="H19" s="168" t="s">
        <v>31</v>
      </c>
      <c r="I19" s="163"/>
      <c r="J19" s="11">
        <f>+VLOOKUP(G19,'MARZO 2022 '!$A$7:$H$500,7,0)</f>
        <v>5365874</v>
      </c>
      <c r="K19" s="93"/>
      <c r="L19" s="207">
        <f>+VLOOKUP(G19,'MARZO 2021'!$A$7:$H$500,7,0)</f>
        <v>124400</v>
      </c>
    </row>
    <row r="20" spans="1:14" ht="12.75">
      <c r="A20" s="146" t="s">
        <v>32</v>
      </c>
      <c r="B20" s="168" t="s">
        <v>33</v>
      </c>
      <c r="C20" s="162"/>
      <c r="D20" s="11">
        <f>+VLOOKUP(A20,'MARZO 2022 '!$A$7:$H$500,7,0)</f>
        <v>1521769115.6700001</v>
      </c>
      <c r="E20" s="9"/>
      <c r="F20" s="112">
        <f>+VLOOKUP(A20,'MARZO 2021'!$A$7:$H$474,7,0)</f>
        <v>3613551152.1999998</v>
      </c>
      <c r="G20" s="169" t="s">
        <v>34</v>
      </c>
      <c r="H20" s="168" t="s">
        <v>35</v>
      </c>
      <c r="I20" s="163"/>
      <c r="J20" s="11">
        <f>+VLOOKUP(G20,'MARZO 2022 '!$A$7:$H$500,7,0)</f>
        <v>74085864</v>
      </c>
      <c r="K20" s="93"/>
      <c r="L20" s="207">
        <f>+VLOOKUP(G20,'MARZO 2021'!$A$7:$H$500,7,0)</f>
        <v>102675401</v>
      </c>
    </row>
    <row r="21" spans="1:14" ht="12.75">
      <c r="A21" s="146" t="s">
        <v>36</v>
      </c>
      <c r="B21" s="168" t="s">
        <v>37</v>
      </c>
      <c r="C21" s="162"/>
      <c r="D21" s="11">
        <f>+VLOOKUP(A21,'MARZO 2022 '!$A$7:$H$500,7,0)</f>
        <v>12961191.9</v>
      </c>
      <c r="E21" s="9"/>
      <c r="F21" s="112">
        <f>+VLOOKUP(A21,'MARZO 2021'!$A$7:$H$474,7,0)</f>
        <v>79947368.900000006</v>
      </c>
      <c r="G21" s="169" t="s">
        <v>38</v>
      </c>
      <c r="H21" s="168" t="s">
        <v>39</v>
      </c>
      <c r="I21" s="163"/>
      <c r="J21" s="11">
        <f>+VLOOKUP(G21,'MARZO 2022 '!$A$7:$H$500,7,0)</f>
        <v>12390985.369999999</v>
      </c>
      <c r="K21" s="93"/>
      <c r="L21" s="207">
        <f>+VLOOKUP(G21,'MARZO 2021'!$A$7:$H$500,7,0)</f>
        <v>185708</v>
      </c>
    </row>
    <row r="22" spans="1:14" ht="12.75">
      <c r="A22" s="146" t="s">
        <v>40</v>
      </c>
      <c r="B22" s="168" t="s">
        <v>41</v>
      </c>
      <c r="C22" s="162"/>
      <c r="D22" s="11">
        <f>+VLOOKUP(A22,'MARZO 2022 '!$A$7:$H$500,7,0)</f>
        <v>0</v>
      </c>
      <c r="E22" s="9"/>
      <c r="F22" s="112">
        <f>+VLOOKUP(A22,'MARZO 2021'!$A$7:$H$474,7,0)</f>
        <v>0</v>
      </c>
      <c r="G22" s="166" t="s">
        <v>42</v>
      </c>
      <c r="H22" s="165" t="s">
        <v>43</v>
      </c>
      <c r="I22" s="170"/>
      <c r="J22" s="97">
        <f>+J23</f>
        <v>1324447477.8699999</v>
      </c>
      <c r="K22" s="93"/>
      <c r="L22" s="98">
        <f>+L23</f>
        <v>1444120869</v>
      </c>
    </row>
    <row r="23" spans="1:14" ht="12.75">
      <c r="A23" s="146">
        <v>15</v>
      </c>
      <c r="B23" s="165" t="s">
        <v>44</v>
      </c>
      <c r="C23" s="162"/>
      <c r="D23" s="106">
        <f>+SUM(D24)</f>
        <v>0</v>
      </c>
      <c r="E23" s="9"/>
      <c r="F23" s="106">
        <f>+SUM(F24)</f>
        <v>0</v>
      </c>
      <c r="G23" s="169" t="s">
        <v>45</v>
      </c>
      <c r="H23" s="168" t="s">
        <v>46</v>
      </c>
      <c r="I23" s="163"/>
      <c r="J23" s="11">
        <f>+VLOOKUP(G23,'MARZO 2022 '!$A$7:$H$500,7,0)</f>
        <v>1324447477.8699999</v>
      </c>
      <c r="K23" s="93"/>
      <c r="L23" s="207">
        <f>+VLOOKUP(G23,'MARZO 2021'!$A$7:$H$500,7,0)</f>
        <v>1444120869</v>
      </c>
    </row>
    <row r="24" spans="1:14" ht="12.75">
      <c r="A24" s="153" t="s">
        <v>617</v>
      </c>
      <c r="B24" s="168" t="s">
        <v>47</v>
      </c>
      <c r="C24" s="162"/>
      <c r="D24" s="11">
        <f>+VLOOKUP(A24,'MARZO 2022 '!$A$7:$H$500,7,0)</f>
        <v>0</v>
      </c>
      <c r="E24" s="9"/>
      <c r="F24" s="112">
        <f>+VLOOKUP(A24,'MARZO 2021'!$A$7:$H$474,7,0)</f>
        <v>0</v>
      </c>
      <c r="G24" s="169" t="s">
        <v>596</v>
      </c>
      <c r="H24" s="165" t="s">
        <v>602</v>
      </c>
      <c r="I24" s="170"/>
      <c r="J24" s="171">
        <f>+SUM(J25)</f>
        <v>8683508992.3799992</v>
      </c>
      <c r="K24" s="93"/>
      <c r="L24" s="208">
        <f>+SUM(L25)</f>
        <v>0</v>
      </c>
    </row>
    <row r="25" spans="1:14" ht="12.75">
      <c r="A25" s="145" t="s">
        <v>48</v>
      </c>
      <c r="B25" s="165" t="s">
        <v>49</v>
      </c>
      <c r="C25" s="162"/>
      <c r="D25" s="106">
        <f>+SUM(D26:D30)</f>
        <v>12407008572.029999</v>
      </c>
      <c r="E25" s="9"/>
      <c r="F25" s="106">
        <f>+SUM(F26:F30)</f>
        <v>11534892819.35</v>
      </c>
      <c r="G25" s="169" t="s">
        <v>597</v>
      </c>
      <c r="H25" s="168" t="s">
        <v>601</v>
      </c>
      <c r="I25" s="163"/>
      <c r="J25" s="11">
        <f>+VLOOKUP(G25,'MARZO 2022 '!$A$7:$H$500,7,0)</f>
        <v>8683508992.3799992</v>
      </c>
      <c r="K25" s="93"/>
      <c r="L25" s="207">
        <v>0</v>
      </c>
    </row>
    <row r="26" spans="1:14" ht="12.75">
      <c r="A26" s="146" t="s">
        <v>50</v>
      </c>
      <c r="B26" s="168" t="s">
        <v>51</v>
      </c>
      <c r="C26" s="162"/>
      <c r="D26" s="11">
        <f>+VLOOKUP(A26,'MARZO 2022 '!$A$7:$H$500,7,0)</f>
        <v>449788637.31</v>
      </c>
      <c r="E26" s="9"/>
      <c r="F26" s="112">
        <f>+VLOOKUP(A26,'MARZO 2021'!$A$7:$H$474,7,0)</f>
        <v>531975550.76999998</v>
      </c>
      <c r="G26" s="155"/>
      <c r="H26" s="156"/>
      <c r="I26" s="157"/>
      <c r="J26" s="156"/>
      <c r="K26" s="156"/>
      <c r="L26" s="7"/>
    </row>
    <row r="27" spans="1:14" ht="12.75">
      <c r="A27" s="146" t="s">
        <v>643</v>
      </c>
      <c r="B27" s="168" t="s">
        <v>53</v>
      </c>
      <c r="C27" s="162"/>
      <c r="D27" s="11">
        <f>+VLOOKUP(A27,'MARZO 2022 '!$A$7:$H$500,7,0)</f>
        <v>0</v>
      </c>
      <c r="E27" s="9"/>
      <c r="F27" s="112">
        <f>+VLOOKUP(A27,'MARZO 2021'!$A$7:$H$474,7,0)</f>
        <v>0</v>
      </c>
      <c r="G27" s="155"/>
      <c r="H27" s="156"/>
      <c r="I27" s="157"/>
      <c r="J27" s="156"/>
      <c r="K27" s="156"/>
      <c r="L27" s="7"/>
    </row>
    <row r="28" spans="1:14" ht="12.75">
      <c r="A28" s="146" t="s">
        <v>54</v>
      </c>
      <c r="B28" s="168" t="s">
        <v>55</v>
      </c>
      <c r="C28" s="162"/>
      <c r="D28" s="11">
        <f>+VLOOKUP(A28,'MARZO 2022 '!$A$7:$H$500,7,0)</f>
        <v>11562324168.73</v>
      </c>
      <c r="E28" s="9"/>
      <c r="F28" s="112">
        <f>+VLOOKUP(A28,'MARZO 2021'!$A$7:$H$474,7,0)</f>
        <v>10553101130.59</v>
      </c>
      <c r="G28" s="169" t="s">
        <v>38</v>
      </c>
      <c r="H28" s="156"/>
      <c r="I28" s="157"/>
      <c r="J28" s="156"/>
      <c r="K28" s="156"/>
      <c r="L28" s="7"/>
    </row>
    <row r="29" spans="1:14" ht="13.5" thickBot="1">
      <c r="A29" s="146" t="s">
        <v>56</v>
      </c>
      <c r="B29" s="168" t="s">
        <v>57</v>
      </c>
      <c r="C29" s="162"/>
      <c r="D29" s="11">
        <f>+VLOOKUP(A29,'MARZO 2022 '!$A$7:$H$500,7,0)</f>
        <v>404643002.63999999</v>
      </c>
      <c r="E29" s="9"/>
      <c r="F29" s="112">
        <f>+VLOOKUP(A29,'MARZO 2021'!$A$7:$H$474,7,0)</f>
        <v>598057447.63999999</v>
      </c>
      <c r="G29" s="166" t="s">
        <v>58</v>
      </c>
      <c r="H29" s="165" t="s">
        <v>52</v>
      </c>
      <c r="I29" s="170"/>
      <c r="J29" s="92">
        <f>+J30+J33</f>
        <v>3059469726.0599999</v>
      </c>
      <c r="K29" s="93"/>
      <c r="L29" s="94">
        <f>+L30+L33</f>
        <v>1980653834.8899999</v>
      </c>
    </row>
    <row r="30" spans="1:14" ht="12.75">
      <c r="A30" s="146" t="s">
        <v>60</v>
      </c>
      <c r="B30" s="168" t="s">
        <v>61</v>
      </c>
      <c r="C30" s="162"/>
      <c r="D30" s="11">
        <f>+VLOOKUP(A30,'MARZO 2022 '!$A$7:$H$500,7,0)</f>
        <v>-9747236.6500000004</v>
      </c>
      <c r="E30" s="9"/>
      <c r="F30" s="112">
        <f>+VLOOKUP(A30,'MARZO 2021'!$A$7:$H$474,7,0)</f>
        <v>-148241309.65000001</v>
      </c>
      <c r="G30" s="166" t="s">
        <v>18</v>
      </c>
      <c r="H30" s="165" t="s">
        <v>19</v>
      </c>
      <c r="I30" s="157"/>
      <c r="J30" s="95">
        <f>+SUM(J31:J32)</f>
        <v>213620773.06</v>
      </c>
      <c r="K30" s="156"/>
      <c r="L30" s="96">
        <f>+SUM(L31:L32)</f>
        <v>206946819.88999999</v>
      </c>
      <c r="N30" s="14"/>
    </row>
    <row r="31" spans="1:14" ht="12.75">
      <c r="A31" s="146"/>
      <c r="B31" s="168"/>
      <c r="C31" s="162"/>
      <c r="D31" s="11"/>
      <c r="E31" s="9"/>
      <c r="F31" s="112"/>
      <c r="G31" s="155" t="s">
        <v>26</v>
      </c>
      <c r="H31" s="168" t="s">
        <v>27</v>
      </c>
      <c r="I31" s="157"/>
      <c r="J31" s="11">
        <f>+VLOOKUP(G31,'MARZO 2022 '!$A$7:$H$500,8,0)</f>
        <v>6890718</v>
      </c>
      <c r="K31" s="156"/>
      <c r="L31" s="207">
        <f>+VLOOKUP(G31,'MARZO 2021'!$A$7:$H$500,8,0)</f>
        <v>0</v>
      </c>
    </row>
    <row r="32" spans="1:14" ht="17.25" thickBot="1">
      <c r="A32" s="146"/>
      <c r="B32" s="164" t="s">
        <v>64</v>
      </c>
      <c r="C32" s="162"/>
      <c r="D32" s="92">
        <f>+D33+D37</f>
        <v>9586312766.5300007</v>
      </c>
      <c r="E32" s="9"/>
      <c r="F32" s="92">
        <f>+F33+F37</f>
        <v>8211879147.0700006</v>
      </c>
      <c r="G32" s="166" t="s">
        <v>38</v>
      </c>
      <c r="H32" s="168" t="s">
        <v>39</v>
      </c>
      <c r="I32" s="163"/>
      <c r="J32" s="11">
        <f>+VLOOKUP(G32,'MARZO 2022 '!$A$7:$H$500,8,0)</f>
        <v>206730055.06</v>
      </c>
      <c r="K32" s="93"/>
      <c r="L32" s="207">
        <f>+VLOOKUP(G32,'MARZO 2021'!$A$7:$H$500,8,0)</f>
        <v>206946819.88999999</v>
      </c>
    </row>
    <row r="33" spans="1:12" ht="12.75">
      <c r="A33" s="146" t="s">
        <v>65</v>
      </c>
      <c r="B33" s="164" t="s">
        <v>29</v>
      </c>
      <c r="C33" s="162"/>
      <c r="D33" s="106">
        <f>+SUM(D34:D36)</f>
        <v>2175201604</v>
      </c>
      <c r="E33" s="9"/>
      <c r="F33" s="106">
        <f>+SUM(F34:F36)</f>
        <v>878619619</v>
      </c>
      <c r="G33" s="169"/>
      <c r="H33" s="165" t="s">
        <v>59</v>
      </c>
      <c r="I33" s="163"/>
      <c r="J33" s="127">
        <f>+SUM(J34)</f>
        <v>2845848953</v>
      </c>
      <c r="K33" s="93"/>
      <c r="L33" s="209">
        <f>+SUM(L34)</f>
        <v>1773707015</v>
      </c>
    </row>
    <row r="34" spans="1:12" ht="12.75">
      <c r="A34" s="146" t="s">
        <v>32</v>
      </c>
      <c r="B34" s="174" t="s">
        <v>33</v>
      </c>
      <c r="C34" s="162"/>
      <c r="D34" s="11">
        <f>+VLOOKUP(A34,'MARZO 2022 '!$A$7:$H$500,8,0)</f>
        <v>3104333444</v>
      </c>
      <c r="E34" s="9"/>
      <c r="F34" s="112">
        <f>+VLOOKUP(A34,'MARZO 2021'!$A$7:$H$474,8,0)</f>
        <v>1162787390</v>
      </c>
      <c r="G34" s="169" t="s">
        <v>62</v>
      </c>
      <c r="H34" s="168" t="s">
        <v>63</v>
      </c>
      <c r="I34" s="163"/>
      <c r="J34" s="11">
        <f>+VLOOKUP(G34,'MARZO 2022 '!$A$7:$H$500,8,0)</f>
        <v>2845848953</v>
      </c>
      <c r="K34" s="93"/>
      <c r="L34" s="207">
        <f>+VLOOKUP(G34,'MARZO 2021'!$A$7:$H$500,8,0)</f>
        <v>1773707015</v>
      </c>
    </row>
    <row r="35" spans="1:12" ht="12.75">
      <c r="A35" s="146" t="s">
        <v>36</v>
      </c>
      <c r="B35" s="168" t="s">
        <v>37</v>
      </c>
      <c r="C35" s="162"/>
      <c r="D35" s="11">
        <f>+VLOOKUP(A35,'MARZO 2022 '!$A$7:$H$500,8,0)</f>
        <v>42990641</v>
      </c>
      <c r="E35" s="9"/>
      <c r="F35" s="112">
        <f>+VLOOKUP(A35,'MARZO 2021'!$A$7:$H$474,8,0)</f>
        <v>0</v>
      </c>
      <c r="G35" s="155"/>
      <c r="H35" s="156"/>
      <c r="I35" s="157"/>
      <c r="J35" s="173"/>
      <c r="K35" s="173"/>
      <c r="L35" s="101"/>
    </row>
    <row r="36" spans="1:12" ht="13.5" thickBot="1">
      <c r="A36" s="146" t="s">
        <v>40</v>
      </c>
      <c r="B36" s="174" t="s">
        <v>41</v>
      </c>
      <c r="C36" s="162"/>
      <c r="D36" s="11">
        <f>+VLOOKUP(A36,'MARZO 2022 '!$A$7:$H$500,8,0)</f>
        <v>-972122481</v>
      </c>
      <c r="E36" s="9"/>
      <c r="F36" s="112">
        <f>+VLOOKUP(A36,'MARZO 2021'!$A$7:$H$474,8,0)</f>
        <v>-284167771</v>
      </c>
      <c r="G36" s="155"/>
      <c r="H36" s="164" t="s">
        <v>66</v>
      </c>
      <c r="I36" s="172"/>
      <c r="J36" s="99">
        <f>+J15+J29</f>
        <v>13197470235.179998</v>
      </c>
      <c r="K36" s="173"/>
      <c r="L36" s="100">
        <f>+L15+L29</f>
        <v>3755886158.8899999</v>
      </c>
    </row>
    <row r="37" spans="1:12" ht="13.5" thickTop="1">
      <c r="A37" s="146" t="s">
        <v>67</v>
      </c>
      <c r="B37" s="165" t="s">
        <v>68</v>
      </c>
      <c r="C37" s="162"/>
      <c r="D37" s="106">
        <f>+SUM(D38:D46)</f>
        <v>7411111162.5300007</v>
      </c>
      <c r="E37" s="9"/>
      <c r="F37" s="106">
        <f>+F40+F41+F42+F43+F44+F45+F38+F39+F46</f>
        <v>7333259528.0700006</v>
      </c>
      <c r="G37" s="155"/>
      <c r="H37" s="156"/>
      <c r="I37" s="157"/>
      <c r="J37" s="156"/>
      <c r="K37" s="156"/>
      <c r="L37" s="7"/>
    </row>
    <row r="38" spans="1:12" ht="12.75">
      <c r="A38" s="146" t="s">
        <v>215</v>
      </c>
      <c r="B38" s="168" t="s">
        <v>69</v>
      </c>
      <c r="C38" s="162"/>
      <c r="D38" s="11">
        <f>+VLOOKUP(A38,'MARZO 2022 '!$A$7:$H$500,8,0)</f>
        <v>0</v>
      </c>
      <c r="E38" s="9"/>
      <c r="F38" s="112">
        <f>+VLOOKUP(A38,'MARZO 2021'!$A$7:$H$474,8,0)</f>
        <v>798499145</v>
      </c>
      <c r="G38" s="155"/>
      <c r="H38" s="156"/>
      <c r="I38" s="157"/>
      <c r="J38" s="173"/>
      <c r="K38" s="173"/>
      <c r="L38" s="101"/>
    </row>
    <row r="39" spans="1:12" ht="12.75">
      <c r="A39" s="146" t="s">
        <v>219</v>
      </c>
      <c r="B39" s="168" t="s">
        <v>71</v>
      </c>
      <c r="C39" s="156"/>
      <c r="D39" s="11">
        <f>+VLOOKUP(A39,'MARZO 2022 '!$A$7:$H$500,8,0)</f>
        <v>11992966.310000001</v>
      </c>
      <c r="E39" s="9"/>
      <c r="F39" s="112">
        <f>+VLOOKUP(A39,'MARZO 2021'!$A$7:$H$474,8,0)</f>
        <v>231919912</v>
      </c>
      <c r="G39" s="155"/>
      <c r="H39" s="164" t="s">
        <v>75</v>
      </c>
      <c r="I39" s="157"/>
      <c r="J39" s="171">
        <f>+J40</f>
        <v>11581070421.449999</v>
      </c>
      <c r="K39" s="173"/>
      <c r="L39" s="96">
        <f>+L40</f>
        <v>20661538902.310001</v>
      </c>
    </row>
    <row r="40" spans="1:12" ht="12.75">
      <c r="A40" s="146" t="s">
        <v>73</v>
      </c>
      <c r="B40" s="168" t="s">
        <v>74</v>
      </c>
      <c r="C40" s="162"/>
      <c r="D40" s="11">
        <f>+VLOOKUP(A40,'MARZO 2022 '!$A$7:$H$500,8,0)</f>
        <v>0</v>
      </c>
      <c r="E40" s="9"/>
      <c r="F40" s="112">
        <f>+VLOOKUP(A40,'MARZO 2021'!$A$7:$H$474,8,0)</f>
        <v>0</v>
      </c>
      <c r="G40" s="166" t="s">
        <v>70</v>
      </c>
      <c r="H40" s="165" t="s">
        <v>79</v>
      </c>
      <c r="I40" s="170"/>
      <c r="J40" s="171">
        <f>+J41+J43+J44+J42</f>
        <v>11581070421.449999</v>
      </c>
      <c r="K40" s="93"/>
      <c r="L40" s="96">
        <f>L41+L42+L43</f>
        <v>20661538902.310001</v>
      </c>
    </row>
    <row r="41" spans="1:12" ht="12.75">
      <c r="A41" s="146" t="s">
        <v>76</v>
      </c>
      <c r="B41" s="168" t="s">
        <v>77</v>
      </c>
      <c r="C41" s="162"/>
      <c r="D41" s="11">
        <f>+VLOOKUP(A41,'MARZO 2022 '!$A$7:$H$500,8,0)</f>
        <v>7347876584.9799995</v>
      </c>
      <c r="E41" s="9"/>
      <c r="F41" s="112">
        <f>+VLOOKUP(A41,'MARZO 2021'!$A$7:$H$474,8,0)</f>
        <v>6399186000.0100002</v>
      </c>
      <c r="G41" s="169" t="s">
        <v>72</v>
      </c>
      <c r="H41" s="168" t="s">
        <v>82</v>
      </c>
      <c r="I41" s="163"/>
      <c r="J41" s="11">
        <f>+VLOOKUP(G41,'MARZO 2022 '!$A$7:$H$500,8,0)</f>
        <v>12771061542.1</v>
      </c>
      <c r="K41" s="93"/>
      <c r="L41" s="207">
        <f>+VLOOKUP(G41,'MARZO 2021'!$A$7:$H$500,8,0)</f>
        <v>12771061542.1</v>
      </c>
    </row>
    <row r="42" spans="1:12" ht="12.75">
      <c r="A42" s="146" t="s">
        <v>80</v>
      </c>
      <c r="B42" s="168" t="s">
        <v>81</v>
      </c>
      <c r="C42" s="162"/>
      <c r="D42" s="11">
        <f>+VLOOKUP(A42,'MARZO 2022 '!$A$7:$H$500,8,0)</f>
        <v>585538915.59000003</v>
      </c>
      <c r="E42" s="9"/>
      <c r="F42" s="112">
        <f>+VLOOKUP(A42,'MARZO 2021'!$A$7:$H$474,8,0)</f>
        <v>221853967.44999999</v>
      </c>
      <c r="G42" s="155" t="s">
        <v>429</v>
      </c>
      <c r="H42" s="168" t="s">
        <v>85</v>
      </c>
      <c r="I42" s="163"/>
      <c r="J42" s="11">
        <f>+VLOOKUP(G42,'MARZO 2022 '!$A$7:$H$500,8,0)</f>
        <v>2314755774.7199998</v>
      </c>
      <c r="K42" s="93"/>
      <c r="L42" s="207">
        <f>+VLOOKUP(G42,'MARZO 2021'!$A$7:$H$500,8,0)</f>
        <v>2802101834.2800002</v>
      </c>
    </row>
    <row r="43" spans="1:12" ht="12.75">
      <c r="A43" s="146" t="s">
        <v>83</v>
      </c>
      <c r="B43" s="168" t="s">
        <v>84</v>
      </c>
      <c r="C43" s="162"/>
      <c r="D43" s="11">
        <f>+VLOOKUP(A43,'MARZO 2022 '!$A$7:$H$500,8,0)</f>
        <v>1549676079.6500001</v>
      </c>
      <c r="E43" s="9"/>
      <c r="F43" s="112">
        <f>+VLOOKUP(A43,'MARZO 2021'!$A$7:$H$474,8,0)</f>
        <v>1413116881.8099999</v>
      </c>
      <c r="G43" s="155"/>
      <c r="H43" s="168" t="s">
        <v>88</v>
      </c>
      <c r="I43" s="157"/>
      <c r="J43" s="11">
        <f>+'GCF-FOR10'!E44</f>
        <v>-3504746895.3700004</v>
      </c>
      <c r="K43" s="93"/>
      <c r="L43" s="207">
        <f>+'GCF-FOR10'!H44</f>
        <v>5088375525.9300003</v>
      </c>
    </row>
    <row r="44" spans="1:12" ht="12.75">
      <c r="A44" s="146" t="s">
        <v>86</v>
      </c>
      <c r="B44" s="168" t="s">
        <v>87</v>
      </c>
      <c r="C44" s="162"/>
      <c r="D44" s="11">
        <f>+VLOOKUP(A44,'MARZO 2022 '!$A$7:$H$500,8,0)</f>
        <v>242083976</v>
      </c>
      <c r="E44" s="9"/>
      <c r="F44" s="112">
        <f>+VLOOKUP(A44,'MARZO 2021'!$A$7:$H$474,8,0)</f>
        <v>242083976</v>
      </c>
      <c r="G44" s="155" t="s">
        <v>78</v>
      </c>
      <c r="H44" s="168" t="s">
        <v>91</v>
      </c>
      <c r="I44" s="163"/>
      <c r="J44" s="11">
        <f>+VLOOKUP(G44,'MARZO 2022 '!$A$7:$H$328,8,0)</f>
        <v>0</v>
      </c>
      <c r="K44" s="93"/>
      <c r="L44" s="207">
        <f>+VLOOKUP(G44,'MARZO 2021'!$A$7:$H$455,8,0)</f>
        <v>0</v>
      </c>
    </row>
    <row r="45" spans="1:12" ht="12.75">
      <c r="A45" s="198" t="s">
        <v>89</v>
      </c>
      <c r="B45" s="168" t="s">
        <v>90</v>
      </c>
      <c r="C45" s="162"/>
      <c r="D45" s="11">
        <f>+VLOOKUP(A45,'MARZO 2022 '!$A$7:$H$500,8,0)</f>
        <v>-1972299893</v>
      </c>
      <c r="E45" s="9"/>
      <c r="F45" s="112">
        <f>+VLOOKUP(A45,'MARZO 2021'!$A$7:$H$474,8,0)</f>
        <v>-1619642887.2</v>
      </c>
      <c r="G45" s="155"/>
      <c r="H45" s="164"/>
      <c r="I45" s="163"/>
      <c r="J45" s="93"/>
      <c r="K45" s="102"/>
      <c r="L45" s="91"/>
    </row>
    <row r="46" spans="1:12" ht="13.5" thickBot="1">
      <c r="A46" s="198" t="s">
        <v>264</v>
      </c>
      <c r="B46" s="174" t="s">
        <v>92</v>
      </c>
      <c r="C46" s="175"/>
      <c r="D46" s="11">
        <f>+VLOOKUP(A46,'MARZO 2022 '!$A$7:$H$500,8,0)</f>
        <v>-353757467</v>
      </c>
      <c r="E46" s="9"/>
      <c r="F46" s="112">
        <f>+VLOOKUP(A46,'MARZO 2021'!$A$7:$H$474,8,0)</f>
        <v>-353757467</v>
      </c>
      <c r="G46" s="155"/>
      <c r="H46" s="164" t="s">
        <v>93</v>
      </c>
      <c r="I46" s="172"/>
      <c r="J46" s="99">
        <f>+J40</f>
        <v>11581070421.449999</v>
      </c>
      <c r="K46" s="173"/>
      <c r="L46" s="100">
        <f>+L40</f>
        <v>20661538902.310001</v>
      </c>
    </row>
    <row r="47" spans="1:12" ht="13.5" thickTop="1">
      <c r="A47" s="143"/>
      <c r="B47" s="156"/>
      <c r="C47" s="175"/>
      <c r="D47" s="105"/>
      <c r="E47" s="9"/>
      <c r="F47" s="113"/>
      <c r="G47" s="155"/>
      <c r="H47" s="156"/>
      <c r="I47" s="157"/>
      <c r="J47" s="156"/>
      <c r="K47" s="156"/>
      <c r="L47" s="7"/>
    </row>
    <row r="48" spans="1:12" ht="12.75">
      <c r="A48" s="143"/>
      <c r="B48" s="196"/>
      <c r="C48" s="156"/>
      <c r="D48" s="173"/>
      <c r="E48" s="9"/>
      <c r="F48" s="113"/>
      <c r="G48" s="155"/>
      <c r="H48" s="176"/>
      <c r="I48" s="172"/>
      <c r="J48" s="103"/>
      <c r="K48" s="173"/>
      <c r="L48" s="104"/>
    </row>
    <row r="49" spans="1:15" ht="13.5" thickBot="1">
      <c r="A49" s="143"/>
      <c r="B49" s="164" t="s">
        <v>94</v>
      </c>
      <c r="C49" s="175"/>
      <c r="D49" s="99">
        <f>+D15+D32</f>
        <v>24778540656.629997</v>
      </c>
      <c r="E49" s="9"/>
      <c r="F49" s="99">
        <f>+F15+F32</f>
        <v>24417425061.200001</v>
      </c>
      <c r="G49" s="155"/>
      <c r="H49" s="177" t="s">
        <v>95</v>
      </c>
      <c r="I49" s="157"/>
      <c r="J49" s="99">
        <f>+J36+J46</f>
        <v>24778540656.629997</v>
      </c>
      <c r="K49" s="105">
        <f>+D49-J49</f>
        <v>0</v>
      </c>
      <c r="L49" s="100">
        <f>+L36+L46</f>
        <v>24417425061.200001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3"/>
      <c r="B50" s="179"/>
      <c r="C50" s="175"/>
      <c r="D50" s="106"/>
      <c r="E50" s="178"/>
      <c r="F50" s="113"/>
      <c r="G50" s="155"/>
      <c r="H50" s="177"/>
      <c r="I50" s="157"/>
      <c r="J50" s="106"/>
      <c r="K50" s="105"/>
      <c r="L50" s="101"/>
    </row>
    <row r="51" spans="1:15" ht="12.75">
      <c r="A51" s="143"/>
      <c r="B51" s="179"/>
      <c r="C51" s="175"/>
      <c r="D51" s="106"/>
      <c r="E51" s="178"/>
      <c r="F51" s="113"/>
      <c r="G51" s="155"/>
      <c r="H51" s="177"/>
      <c r="I51" s="157"/>
      <c r="J51" s="106"/>
      <c r="K51" s="105"/>
      <c r="L51" s="101"/>
    </row>
    <row r="52" spans="1:15" ht="12.75">
      <c r="A52" s="143" t="s">
        <v>102</v>
      </c>
      <c r="B52" s="165" t="s">
        <v>96</v>
      </c>
      <c r="C52" s="175"/>
      <c r="D52" s="106">
        <f>+D53+D55+D58</f>
        <v>0</v>
      </c>
      <c r="E52" s="197"/>
      <c r="F52" s="106">
        <f>+F53+F55+F58</f>
        <v>0</v>
      </c>
      <c r="G52" s="155" t="s">
        <v>97</v>
      </c>
      <c r="H52" s="165" t="s">
        <v>98</v>
      </c>
      <c r="I52" s="157"/>
      <c r="J52" s="106">
        <f>+J53+J56+J58</f>
        <v>0</v>
      </c>
      <c r="K52" s="105"/>
      <c r="L52" s="210">
        <f>+L53+L56+L58</f>
        <v>0</v>
      </c>
    </row>
    <row r="53" spans="1:15" ht="12.75">
      <c r="A53" s="143" t="s">
        <v>535</v>
      </c>
      <c r="B53" s="165" t="s">
        <v>99</v>
      </c>
      <c r="C53" s="161"/>
      <c r="D53" s="106">
        <f>+SUM(D54)</f>
        <v>347088385</v>
      </c>
      <c r="E53" s="178"/>
      <c r="F53" s="106">
        <f>F54</f>
        <v>347088385</v>
      </c>
      <c r="G53" s="155" t="s">
        <v>100</v>
      </c>
      <c r="H53" s="165" t="s">
        <v>101</v>
      </c>
      <c r="I53" s="170"/>
      <c r="J53" s="171">
        <f>+J54+J55</f>
        <v>34645938564.209999</v>
      </c>
      <c r="K53" s="105"/>
      <c r="L53" s="96">
        <f>L54+L55</f>
        <v>71683230840.25</v>
      </c>
    </row>
    <row r="54" spans="1:15" ht="27.75" customHeight="1">
      <c r="A54" s="143" t="s">
        <v>536</v>
      </c>
      <c r="B54" s="168" t="s">
        <v>103</v>
      </c>
      <c r="C54" s="175"/>
      <c r="D54" s="11">
        <f>+VLOOKUP(A54,'MARZO 2022 '!$A$7:$H$500,8,0)</f>
        <v>347088385</v>
      </c>
      <c r="E54" s="178"/>
      <c r="F54" s="112">
        <f>+VLOOKUP(A54,'MARZO 2021'!$A$7:$H$455,8,0)</f>
        <v>347088385</v>
      </c>
      <c r="G54" s="155" t="s">
        <v>104</v>
      </c>
      <c r="H54" s="168" t="s">
        <v>105</v>
      </c>
      <c r="I54" s="157"/>
      <c r="J54" s="11">
        <f>+VLOOKUP(G54,'MARZO 2022 '!$A$7:$H$500,8,0)</f>
        <v>34544163174</v>
      </c>
      <c r="K54" s="105"/>
      <c r="L54" s="207">
        <f>+VLOOKUP(G54,'MARZO 2021'!$A$7:$H$500,8,0)</f>
        <v>71242114607</v>
      </c>
    </row>
    <row r="55" spans="1:15" ht="12.75">
      <c r="A55" s="143" t="s">
        <v>106</v>
      </c>
      <c r="B55" s="165" t="s">
        <v>107</v>
      </c>
      <c r="C55" s="156"/>
      <c r="D55" s="106">
        <f>+SUM(D56:D57)</f>
        <v>585453181.89999998</v>
      </c>
      <c r="E55" s="134"/>
      <c r="F55" s="106">
        <f>F56+F57</f>
        <v>846935137.89999998</v>
      </c>
      <c r="G55" s="155" t="s">
        <v>108</v>
      </c>
      <c r="H55" s="168" t="s">
        <v>109</v>
      </c>
      <c r="I55" s="157"/>
      <c r="J55" s="11">
        <f>+VLOOKUP(G55,'MARZO 2022 '!$A$7:$H$500,8,0)</f>
        <v>101775390.20999999</v>
      </c>
      <c r="K55" s="105"/>
      <c r="L55" s="207">
        <f>+VLOOKUP(G55,'MARZO 2021'!$A$7:$H$500,8,0)</f>
        <v>441116233.25</v>
      </c>
    </row>
    <row r="56" spans="1:15" ht="12.75">
      <c r="A56" s="143" t="s">
        <v>540</v>
      </c>
      <c r="B56" s="168" t="s">
        <v>111</v>
      </c>
      <c r="C56" s="175"/>
      <c r="D56" s="11">
        <f>+VLOOKUP(A56,'MARZO 2022 '!$A$7:$H$500,8,0)</f>
        <v>35025440</v>
      </c>
      <c r="E56" s="178"/>
      <c r="F56" s="112">
        <f>+VLOOKUP(A56,'MARZO 2021'!$A$7:$H$455,8,0)</f>
        <v>261811362</v>
      </c>
      <c r="G56" s="155" t="s">
        <v>112</v>
      </c>
      <c r="H56" s="165" t="s">
        <v>113</v>
      </c>
      <c r="I56" s="170"/>
      <c r="J56" s="171">
        <f>+J57</f>
        <v>1568714125</v>
      </c>
      <c r="K56" s="105"/>
      <c r="L56" s="96">
        <f>L57</f>
        <v>1338186070.3699999</v>
      </c>
    </row>
    <row r="57" spans="1:15" ht="12.75">
      <c r="A57" s="143" t="s">
        <v>110</v>
      </c>
      <c r="B57" s="168" t="s">
        <v>114</v>
      </c>
      <c r="C57" s="156"/>
      <c r="D57" s="11">
        <f>+VLOOKUP(A57,'MARZO 2022 '!$A$7:$H$500,8,0)</f>
        <v>550427741.89999998</v>
      </c>
      <c r="E57" s="178"/>
      <c r="F57" s="112">
        <f>+VLOOKUP(A57,'MARZO 2021'!$A$7:$H$455,8,0)</f>
        <v>585123775.89999998</v>
      </c>
      <c r="G57" s="155" t="s">
        <v>115</v>
      </c>
      <c r="H57" s="168" t="s">
        <v>116</v>
      </c>
      <c r="I57" s="157"/>
      <c r="J57" s="11">
        <f>+VLOOKUP(G57,'MARZO 2022 '!$A$7:$H$500,8,0)</f>
        <v>1568714125</v>
      </c>
      <c r="K57" s="105"/>
      <c r="L57" s="207">
        <f>+VLOOKUP(G57,'MARZO 2021'!$A$7:$H$500,8,0)</f>
        <v>1338186070.3699999</v>
      </c>
    </row>
    <row r="58" spans="1:15" ht="12.75">
      <c r="A58" s="143" t="s">
        <v>117</v>
      </c>
      <c r="B58" s="165" t="s">
        <v>118</v>
      </c>
      <c r="C58" s="162"/>
      <c r="D58" s="106">
        <f>+SUM(D59:D60)</f>
        <v>-932541566.89999998</v>
      </c>
      <c r="E58" s="178"/>
      <c r="F58" s="106">
        <f>+F59+F60</f>
        <v>-1194023522.9000001</v>
      </c>
      <c r="G58" s="155" t="s">
        <v>119</v>
      </c>
      <c r="H58" s="165" t="s">
        <v>120</v>
      </c>
      <c r="I58" s="170"/>
      <c r="J58" s="171">
        <f>+J59+J60</f>
        <v>-36214652689.209999</v>
      </c>
      <c r="K58" s="173"/>
      <c r="L58" s="96">
        <f>L59+L60</f>
        <v>-73021416910.619995</v>
      </c>
    </row>
    <row r="59" spans="1:15" ht="12.75">
      <c r="A59" s="143" t="s">
        <v>547</v>
      </c>
      <c r="B59" s="168" t="s">
        <v>122</v>
      </c>
      <c r="C59" s="175"/>
      <c r="D59" s="11">
        <f>+VLOOKUP(A59,'MARZO 2022 '!$A$7:$H$500,8,0)</f>
        <v>-347088385</v>
      </c>
      <c r="E59" s="178"/>
      <c r="F59" s="112">
        <f>+VLOOKUP(A59,'MARZO 2021'!$A$7:$H$455,8,0)</f>
        <v>-347088385</v>
      </c>
      <c r="G59" s="155" t="s">
        <v>123</v>
      </c>
      <c r="H59" s="168" t="s">
        <v>124</v>
      </c>
      <c r="I59" s="157"/>
      <c r="J59" s="11">
        <f>+VLOOKUP(G59,'MARZO 2022 '!$A$7:$H$500,8,0)</f>
        <v>-34645938564.209999</v>
      </c>
      <c r="K59" s="173"/>
      <c r="L59" s="207">
        <f>+VLOOKUP(G59,'MARZO 2021'!$A$7:$H$500,8,0)</f>
        <v>-71683230840.25</v>
      </c>
    </row>
    <row r="60" spans="1:15" ht="12.75">
      <c r="A60" s="143" t="s">
        <v>121</v>
      </c>
      <c r="B60" s="168" t="s">
        <v>125</v>
      </c>
      <c r="C60" s="156"/>
      <c r="D60" s="11">
        <f>+VLOOKUP(A60,'MARZO 2022 '!$A$7:$H$500,8,0)</f>
        <v>-585453181.89999998</v>
      </c>
      <c r="E60" s="156"/>
      <c r="F60" s="112">
        <f>+VLOOKUP(A60,'MARZO 2021'!$A$7:$H$455,8,0)</f>
        <v>-846935137.89999998</v>
      </c>
      <c r="G60" s="155" t="s">
        <v>126</v>
      </c>
      <c r="H60" s="168" t="s">
        <v>127</v>
      </c>
      <c r="I60" s="157"/>
      <c r="J60" s="11">
        <f>+VLOOKUP(G60,'MARZO 2022 '!$A$7:$H$500,8,0)</f>
        <v>-1568714125</v>
      </c>
      <c r="K60" s="173"/>
      <c r="L60" s="207">
        <f>+VLOOKUP(G60,'MARZO 2021'!$A$7:$H$500,8,0)</f>
        <v>-1338186070.3699999</v>
      </c>
    </row>
    <row r="61" spans="1:15" ht="12.75">
      <c r="A61" s="143"/>
      <c r="B61" s="156"/>
      <c r="C61" s="156"/>
      <c r="D61" s="121"/>
      <c r="E61" s="84"/>
      <c r="F61" s="115"/>
      <c r="G61" s="169"/>
      <c r="H61" s="168"/>
      <c r="I61" s="157"/>
      <c r="J61" s="11"/>
      <c r="K61" s="156"/>
      <c r="L61" s="27"/>
    </row>
    <row r="62" spans="1:15" ht="12.75">
      <c r="A62" s="143"/>
      <c r="B62" s="156"/>
      <c r="C62" s="156"/>
      <c r="D62" s="173"/>
      <c r="E62" s="181"/>
      <c r="F62" s="182"/>
      <c r="G62" s="169"/>
      <c r="H62" s="168"/>
      <c r="I62" s="157"/>
      <c r="J62" s="11"/>
      <c r="K62" s="156"/>
      <c r="L62" s="27"/>
    </row>
    <row r="63" spans="1:15" ht="12">
      <c r="A63" s="143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2"/>
    </row>
    <row r="64" spans="1:15" ht="12.75">
      <c r="A64" s="143"/>
      <c r="B64" s="156"/>
      <c r="C64" s="156"/>
      <c r="D64" s="173"/>
      <c r="E64" s="156"/>
      <c r="F64" s="180"/>
      <c r="G64" s="169"/>
      <c r="H64" s="168"/>
      <c r="I64" s="157"/>
      <c r="J64" s="11"/>
      <c r="K64" s="156"/>
      <c r="L64" s="27"/>
    </row>
    <row r="65" spans="1:13">
      <c r="A65" s="143"/>
      <c r="B65" s="156"/>
      <c r="C65" s="156"/>
      <c r="D65" s="121"/>
      <c r="E65" s="84"/>
      <c r="F65" s="115"/>
      <c r="G65" s="155"/>
      <c r="H65" s="156"/>
      <c r="I65" s="157"/>
      <c r="J65" s="156"/>
      <c r="K65" s="156"/>
      <c r="L65" s="7"/>
    </row>
    <row r="66" spans="1:13" ht="12.75">
      <c r="A66" s="143"/>
      <c r="B66" s="156"/>
      <c r="C66" s="156"/>
      <c r="D66" s="173"/>
      <c r="E66" s="156"/>
      <c r="F66" s="180"/>
      <c r="G66" s="169"/>
      <c r="H66" s="168"/>
      <c r="I66" s="157"/>
      <c r="J66" s="11"/>
      <c r="K66" s="156"/>
      <c r="L66" s="27"/>
    </row>
    <row r="67" spans="1:13">
      <c r="A67" s="143"/>
      <c r="B67" s="156"/>
      <c r="C67" s="156"/>
      <c r="D67" s="121"/>
      <c r="E67" s="84"/>
      <c r="F67" s="115"/>
      <c r="G67" s="155"/>
      <c r="H67" s="156"/>
      <c r="I67" s="157"/>
      <c r="J67" s="156"/>
      <c r="K67" s="156"/>
      <c r="L67" s="7"/>
    </row>
    <row r="68" spans="1:13" ht="15">
      <c r="A68" s="143"/>
      <c r="B68" s="156"/>
      <c r="C68" s="156"/>
      <c r="D68" s="173"/>
      <c r="E68" s="183"/>
      <c r="F68" s="184"/>
      <c r="G68" s="169"/>
      <c r="H68" s="168"/>
      <c r="I68" s="157"/>
      <c r="J68" s="11"/>
      <c r="K68" s="156"/>
      <c r="L68" s="7"/>
      <c r="M68" s="15"/>
    </row>
    <row r="69" spans="1:13" s="15" customFormat="1" ht="12.6" customHeight="1">
      <c r="A69" s="143"/>
      <c r="B69" s="185" t="s">
        <v>128</v>
      </c>
      <c r="C69" s="242"/>
      <c r="D69" s="184"/>
      <c r="E69" s="183"/>
      <c r="F69" s="184"/>
      <c r="G69" s="186"/>
      <c r="H69" s="185" t="s">
        <v>129</v>
      </c>
      <c r="I69" s="187"/>
      <c r="J69" s="242"/>
      <c r="K69" s="183"/>
      <c r="L69" s="16"/>
    </row>
    <row r="70" spans="1:13" s="15" customFormat="1" ht="12.6" customHeight="1">
      <c r="A70" s="143"/>
      <c r="B70" s="185" t="s">
        <v>130</v>
      </c>
      <c r="C70" s="242"/>
      <c r="D70" s="184"/>
      <c r="E70" s="183"/>
      <c r="F70" s="184"/>
      <c r="G70" s="186"/>
      <c r="H70" s="185" t="s">
        <v>131</v>
      </c>
      <c r="I70" s="187"/>
      <c r="J70" s="242"/>
      <c r="K70" s="183"/>
      <c r="L70" s="16"/>
    </row>
    <row r="71" spans="1:13" s="15" customFormat="1" ht="12.6" customHeight="1">
      <c r="A71" s="143"/>
      <c r="B71" s="188"/>
      <c r="C71" s="189"/>
      <c r="D71" s="184"/>
      <c r="E71" s="183"/>
      <c r="F71" s="184"/>
      <c r="G71" s="186"/>
      <c r="H71" s="185" t="s">
        <v>132</v>
      </c>
      <c r="I71" s="187"/>
      <c r="J71" s="242"/>
      <c r="K71" s="183"/>
      <c r="L71" s="16"/>
    </row>
    <row r="72" spans="1:13" s="15" customFormat="1" ht="12.6" customHeight="1">
      <c r="A72" s="143"/>
      <c r="B72" s="188"/>
      <c r="C72" s="189"/>
      <c r="D72" s="184"/>
      <c r="E72" s="183"/>
      <c r="F72" s="184"/>
      <c r="G72" s="186"/>
      <c r="H72" s="183" t="s">
        <v>133</v>
      </c>
      <c r="I72" s="187"/>
      <c r="J72" s="189"/>
      <c r="K72" s="190"/>
      <c r="L72" s="16"/>
    </row>
    <row r="73" spans="1:13" s="15" customFormat="1" ht="12.6" customHeight="1" thickBot="1">
      <c r="A73" s="211"/>
      <c r="B73" s="85"/>
      <c r="C73" s="86"/>
      <c r="D73" s="123"/>
      <c r="E73" s="79"/>
      <c r="F73" s="117"/>
      <c r="G73" s="152"/>
      <c r="H73" s="87"/>
      <c r="I73" s="88"/>
      <c r="J73" s="86"/>
      <c r="K73" s="89"/>
      <c r="L73" s="90"/>
      <c r="M73" s="3"/>
    </row>
    <row r="74" spans="1:13" ht="26.25" customHeight="1" thickBot="1">
      <c r="A74" s="147" t="s">
        <v>134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6"/>
      <c r="M74" s="80"/>
    </row>
    <row r="75" spans="1:13" s="80" customFormat="1" ht="16.5" customHeight="1" thickBot="1">
      <c r="A75" s="290" t="s">
        <v>135</v>
      </c>
      <c r="B75" s="4"/>
      <c r="C75" s="4"/>
      <c r="D75" s="218"/>
      <c r="E75" s="4"/>
      <c r="F75" s="219"/>
      <c r="G75" s="220"/>
      <c r="H75" s="4"/>
      <c r="I75" s="221"/>
      <c r="J75" s="4"/>
      <c r="K75" s="4"/>
      <c r="L75" s="222"/>
      <c r="M75" s="3"/>
    </row>
    <row r="76" spans="1:13">
      <c r="A76" s="148"/>
      <c r="E76" s="3"/>
      <c r="F76" s="114"/>
    </row>
    <row r="77" spans="1:13">
      <c r="A77" s="148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63"/>
  <sheetViews>
    <sheetView workbookViewId="0">
      <selection activeCell="J40" sqref="J40"/>
    </sheetView>
    <sheetView workbookViewId="1">
      <selection sqref="A1:A2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18"/>
      <c r="B1" s="29" t="s">
        <v>0</v>
      </c>
      <c r="C1" s="320" t="s">
        <v>1</v>
      </c>
      <c r="D1" s="321"/>
      <c r="E1" s="321"/>
      <c r="F1" s="322"/>
      <c r="G1" s="323" t="s">
        <v>136</v>
      </c>
      <c r="H1" s="324"/>
      <c r="I1" s="30" t="s">
        <v>137</v>
      </c>
    </row>
    <row r="2" spans="1:9" s="31" customFormat="1" ht="29.25" customHeight="1" thickBot="1">
      <c r="A2" s="319"/>
      <c r="B2" s="32" t="s">
        <v>4</v>
      </c>
      <c r="C2" s="325" t="s">
        <v>138</v>
      </c>
      <c r="D2" s="326"/>
      <c r="E2" s="326"/>
      <c r="F2" s="327"/>
      <c r="G2" s="328" t="s">
        <v>139</v>
      </c>
      <c r="H2" s="329"/>
      <c r="I2" s="33" t="s">
        <v>7</v>
      </c>
    </row>
    <row r="3" spans="1:9">
      <c r="A3" s="34"/>
      <c r="B3" s="223"/>
      <c r="C3" s="223"/>
      <c r="D3" s="223"/>
      <c r="E3" s="36"/>
      <c r="F3" s="223"/>
      <c r="G3" s="223"/>
      <c r="H3" s="37"/>
      <c r="I3" s="38"/>
    </row>
    <row r="4" spans="1:9" ht="12.75">
      <c r="A4" s="330" t="s">
        <v>8</v>
      </c>
      <c r="B4" s="331"/>
      <c r="C4" s="331"/>
      <c r="D4" s="331"/>
      <c r="E4" s="331"/>
      <c r="F4" s="331"/>
      <c r="G4" s="331"/>
      <c r="H4" s="331"/>
      <c r="I4" s="332"/>
    </row>
    <row r="5" spans="1:9">
      <c r="A5" s="310" t="s">
        <v>140</v>
      </c>
      <c r="B5" s="311"/>
      <c r="C5" s="311"/>
      <c r="D5" s="311"/>
      <c r="E5" s="311"/>
      <c r="F5" s="311"/>
      <c r="G5" s="311"/>
      <c r="H5" s="311"/>
      <c r="I5" s="312"/>
    </row>
    <row r="6" spans="1:9">
      <c r="A6" s="39"/>
      <c r="B6" s="224"/>
      <c r="C6" s="224"/>
      <c r="D6" s="224"/>
      <c r="E6" s="40"/>
      <c r="F6" s="224"/>
      <c r="G6" s="224"/>
      <c r="H6" s="224"/>
      <c r="I6" s="191"/>
    </row>
    <row r="7" spans="1:9">
      <c r="A7" s="39"/>
      <c r="B7" s="224"/>
      <c r="C7" s="224"/>
      <c r="D7" s="224"/>
      <c r="E7" s="40"/>
      <c r="F7" s="224"/>
      <c r="G7" s="224"/>
      <c r="H7" s="224"/>
      <c r="I7" s="191"/>
    </row>
    <row r="8" spans="1:9">
      <c r="A8" s="39"/>
      <c r="B8" s="224"/>
      <c r="C8" s="224"/>
      <c r="D8" s="224"/>
      <c r="E8" s="40"/>
      <c r="F8" s="224"/>
      <c r="G8" s="224"/>
      <c r="H8" s="224"/>
      <c r="I8" s="191"/>
    </row>
    <row r="9" spans="1:9">
      <c r="A9" s="39"/>
      <c r="B9" s="224"/>
      <c r="C9" s="224"/>
      <c r="D9" s="224"/>
      <c r="E9" s="40"/>
      <c r="F9" s="224"/>
      <c r="G9" s="224"/>
      <c r="H9" s="224"/>
      <c r="I9" s="191"/>
    </row>
    <row r="10" spans="1:9" s="44" customFormat="1" ht="12.75">
      <c r="A10" s="41"/>
      <c r="B10" s="225" t="s">
        <v>141</v>
      </c>
      <c r="C10" s="225"/>
      <c r="D10" s="226"/>
      <c r="E10" s="42" t="s">
        <v>803</v>
      </c>
      <c r="F10" s="226"/>
      <c r="G10" s="226"/>
      <c r="H10" s="227" t="s">
        <v>804</v>
      </c>
      <c r="I10" s="43"/>
    </row>
    <row r="11" spans="1:9" s="48" customFormat="1" ht="12.75">
      <c r="A11" s="45"/>
      <c r="B11" s="228"/>
      <c r="C11" s="225"/>
      <c r="D11" s="226"/>
      <c r="E11" s="46"/>
      <c r="F11" s="226"/>
      <c r="G11" s="226"/>
      <c r="H11" s="224"/>
      <c r="I11" s="47"/>
    </row>
    <row r="12" spans="1:9" ht="12.75">
      <c r="A12" s="49"/>
      <c r="B12" s="229"/>
      <c r="C12" s="230"/>
      <c r="D12" s="223"/>
      <c r="E12" s="50"/>
      <c r="F12" s="231"/>
      <c r="G12" s="231"/>
      <c r="H12" s="232"/>
      <c r="I12" s="38"/>
    </row>
    <row r="13" spans="1:9" s="52" customFormat="1" ht="13.5" thickBot="1">
      <c r="A13" s="51" t="s">
        <v>142</v>
      </c>
      <c r="B13" s="165" t="s">
        <v>143</v>
      </c>
      <c r="C13" s="233"/>
      <c r="D13" s="234"/>
      <c r="E13" s="53">
        <f>+E14+E18</f>
        <v>985329390.01999998</v>
      </c>
      <c r="F13" s="235"/>
      <c r="G13" s="235"/>
      <c r="H13" s="53">
        <f>+H14+H18</f>
        <v>9432665700</v>
      </c>
      <c r="I13" s="55"/>
    </row>
    <row r="14" spans="1:9" s="52" customFormat="1" ht="12.75">
      <c r="A14" s="51" t="s">
        <v>144</v>
      </c>
      <c r="B14" s="165" t="s">
        <v>145</v>
      </c>
      <c r="C14" s="233"/>
      <c r="D14" s="234"/>
      <c r="E14" s="54">
        <f>+E15+E16</f>
        <v>887527145</v>
      </c>
      <c r="F14" s="235"/>
      <c r="G14" s="235"/>
      <c r="H14" s="54">
        <f>+H15+H16</f>
        <v>9236861286.1000004</v>
      </c>
      <c r="I14" s="55"/>
    </row>
    <row r="15" spans="1:9" ht="12.75">
      <c r="A15" s="56" t="s">
        <v>146</v>
      </c>
      <c r="B15" s="168" t="s">
        <v>147</v>
      </c>
      <c r="C15" s="233"/>
      <c r="D15" s="223"/>
      <c r="E15" s="11">
        <f>+VLOOKUP(A15,'MARZO 2022 '!$A$196:$H$500,6,0)</f>
        <v>899918130</v>
      </c>
      <c r="F15" s="232"/>
      <c r="G15" s="232"/>
      <c r="H15" s="57">
        <f>+VLOOKUP(A15,'MARZO 2021'!$A$7:$H$500,6,0)</f>
        <v>9236861286.1000004</v>
      </c>
      <c r="I15" s="38"/>
    </row>
    <row r="16" spans="1:9" ht="12.75">
      <c r="A16" s="58" t="s">
        <v>148</v>
      </c>
      <c r="B16" s="168" t="s">
        <v>149</v>
      </c>
      <c r="C16" s="233"/>
      <c r="D16" s="223"/>
      <c r="E16" s="11">
        <f>+VLOOKUP(A16,'MARZO 2022 '!$A$196:$H$500,6,0)</f>
        <v>-12390985</v>
      </c>
      <c r="F16" s="232"/>
      <c r="G16" s="232"/>
      <c r="H16" s="57">
        <v>0</v>
      </c>
      <c r="I16" s="38"/>
    </row>
    <row r="17" spans="1:9" ht="12.75">
      <c r="A17" s="56"/>
      <c r="B17" s="168"/>
      <c r="C17" s="233"/>
      <c r="D17" s="223"/>
      <c r="E17" s="57"/>
      <c r="F17" s="232"/>
      <c r="G17" s="232"/>
      <c r="H17" s="57"/>
      <c r="I17" s="38"/>
    </row>
    <row r="18" spans="1:9" s="52" customFormat="1" ht="12.75">
      <c r="A18" s="51" t="s">
        <v>150</v>
      </c>
      <c r="B18" s="165" t="s">
        <v>151</v>
      </c>
      <c r="C18" s="233"/>
      <c r="D18" s="234"/>
      <c r="E18" s="54">
        <f>+E19+E20+E21</f>
        <v>97802245.019999996</v>
      </c>
      <c r="F18" s="235"/>
      <c r="G18" s="235"/>
      <c r="H18" s="54">
        <f>+H19+H20+H21</f>
        <v>195804413.90000001</v>
      </c>
      <c r="I18" s="55"/>
    </row>
    <row r="19" spans="1:9" ht="12.75">
      <c r="A19" s="56" t="s">
        <v>152</v>
      </c>
      <c r="B19" s="168" t="s">
        <v>153</v>
      </c>
      <c r="C19" s="233"/>
      <c r="D19" s="223"/>
      <c r="E19" s="11">
        <f>+VLOOKUP(A19,'MARZO 2022 '!$A$196:$H$500,6,0)</f>
        <v>97287719</v>
      </c>
      <c r="F19" s="232"/>
      <c r="G19" s="232"/>
      <c r="H19" s="57">
        <f>+VLOOKUP(A19,'MARZO 2021'!$A$7:$H$500,6,0)</f>
        <v>166823964.90000001</v>
      </c>
      <c r="I19" s="38"/>
    </row>
    <row r="20" spans="1:9" ht="12.75">
      <c r="A20" s="59" t="s">
        <v>154</v>
      </c>
      <c r="B20" s="229" t="s">
        <v>155</v>
      </c>
      <c r="C20" s="233"/>
      <c r="D20" s="223"/>
      <c r="E20" s="11">
        <f>+VLOOKUP(A20,'MARZO 2022 '!$A$196:$H$500,6,0)</f>
        <v>54.02</v>
      </c>
      <c r="F20" s="232"/>
      <c r="G20" s="232"/>
      <c r="H20" s="57">
        <f>+VLOOKUP(A20,'MARZO 2021'!$A$7:$H$500,6,0)</f>
        <v>28217047</v>
      </c>
      <c r="I20" s="38"/>
    </row>
    <row r="21" spans="1:9" ht="12.75">
      <c r="A21" s="59" t="s">
        <v>783</v>
      </c>
      <c r="B21" s="229" t="s">
        <v>156</v>
      </c>
      <c r="C21" s="233"/>
      <c r="D21" s="223"/>
      <c r="E21" s="11">
        <f>+VLOOKUP(A21,'MARZO 2022 '!$A$196:$H$500,6,0)</f>
        <v>514472</v>
      </c>
      <c r="F21" s="232"/>
      <c r="G21" s="232"/>
      <c r="H21" s="57">
        <f>+VLOOKUP(A21,'MARZO 2021'!$A$7:$H$500,6,0)</f>
        <v>763402</v>
      </c>
      <c r="I21" s="38"/>
    </row>
    <row r="22" spans="1:9" ht="12.75">
      <c r="A22" s="59"/>
      <c r="B22" s="236"/>
      <c r="C22" s="233"/>
      <c r="D22" s="223"/>
      <c r="E22" s="50"/>
      <c r="F22" s="232"/>
      <c r="G22" s="232"/>
      <c r="H22" s="50"/>
      <c r="I22" s="38"/>
    </row>
    <row r="23" spans="1:9" s="52" customFormat="1" ht="13.5" thickBot="1">
      <c r="A23" s="51" t="s">
        <v>157</v>
      </c>
      <c r="B23" s="165" t="s">
        <v>158</v>
      </c>
      <c r="C23" s="233"/>
      <c r="D23" s="234"/>
      <c r="E23" s="53">
        <f>+E24+E33+E39</f>
        <v>4490076285.3900003</v>
      </c>
      <c r="F23" s="235"/>
      <c r="G23" s="235"/>
      <c r="H23" s="53">
        <f>+H24+H33+H39</f>
        <v>4344290174.0699997</v>
      </c>
      <c r="I23" s="55"/>
    </row>
    <row r="24" spans="1:9" s="52" customFormat="1" ht="12.75">
      <c r="A24" s="51" t="s">
        <v>159</v>
      </c>
      <c r="B24" s="165" t="s">
        <v>160</v>
      </c>
      <c r="C24" s="233"/>
      <c r="D24" s="234"/>
      <c r="E24" s="54">
        <f>SUM(E25:E31)</f>
        <v>4318413383.9099998</v>
      </c>
      <c r="F24" s="235"/>
      <c r="G24" s="235"/>
      <c r="H24" s="54">
        <f>SUM(H25:H31)</f>
        <v>4222498596.0699997</v>
      </c>
      <c r="I24" s="55"/>
    </row>
    <row r="25" spans="1:9" ht="12.75">
      <c r="A25" s="56" t="s">
        <v>161</v>
      </c>
      <c r="B25" s="168" t="s">
        <v>162</v>
      </c>
      <c r="C25" s="233"/>
      <c r="D25" s="223"/>
      <c r="E25" s="11">
        <f>+VLOOKUP(A25,'MARZO 2022 '!$A$196:$H$500,6,0)</f>
        <v>1611437118.96</v>
      </c>
      <c r="F25" s="235"/>
      <c r="G25" s="235"/>
      <c r="H25" s="57">
        <f>+VLOOKUP(A25,'MARZO 2021'!$A$7:$H$500,6,0)</f>
        <v>1570577725</v>
      </c>
      <c r="I25" s="38"/>
    </row>
    <row r="26" spans="1:9" ht="12.75">
      <c r="A26" s="56" t="s">
        <v>163</v>
      </c>
      <c r="B26" s="168" t="s">
        <v>164</v>
      </c>
      <c r="C26" s="233"/>
      <c r="D26" s="223"/>
      <c r="E26" s="11">
        <f>+VLOOKUP(A26,'MARZO 2022 '!$A$196:$H$500,6,0)</f>
        <v>397052500</v>
      </c>
      <c r="F26" s="232"/>
      <c r="G26" s="232"/>
      <c r="H26" s="57">
        <f>+VLOOKUP(A26,'MARZO 2021'!$A$7:$H$500,6,0)</f>
        <v>385460500</v>
      </c>
      <c r="I26" s="38"/>
    </row>
    <row r="27" spans="1:9" ht="12.75">
      <c r="A27" s="56" t="s">
        <v>165</v>
      </c>
      <c r="B27" s="168" t="s">
        <v>166</v>
      </c>
      <c r="C27" s="233"/>
      <c r="D27" s="223"/>
      <c r="E27" s="11">
        <f>+VLOOKUP(A27,'MARZO 2022 '!$A$196:$H$500,6,0)</f>
        <v>79991300</v>
      </c>
      <c r="F27" s="232"/>
      <c r="G27" s="232"/>
      <c r="H27" s="57">
        <f>+VLOOKUP(A27,'MARZO 2021'!$A$7:$H$500,6,0)</f>
        <v>76995300</v>
      </c>
      <c r="I27" s="38"/>
    </row>
    <row r="28" spans="1:9" ht="12.75">
      <c r="A28" s="56" t="s">
        <v>167</v>
      </c>
      <c r="B28" s="168" t="s">
        <v>168</v>
      </c>
      <c r="C28" s="233"/>
      <c r="D28" s="223"/>
      <c r="E28" s="11">
        <f>+VLOOKUP(A28,'MARZO 2022 '!$A$196:$H$500,6,0)</f>
        <v>584654308.80999994</v>
      </c>
      <c r="F28" s="235"/>
      <c r="G28" s="235"/>
      <c r="H28" s="57">
        <f>+VLOOKUP(A28,'MARZO 2021'!$A$7:$H$500,6,0)</f>
        <v>544190956</v>
      </c>
      <c r="I28" s="38"/>
    </row>
    <row r="29" spans="1:9" ht="12.75">
      <c r="A29" s="56" t="s">
        <v>169</v>
      </c>
      <c r="B29" s="168" t="s">
        <v>170</v>
      </c>
      <c r="C29" s="233"/>
      <c r="D29" s="223"/>
      <c r="E29" s="11">
        <v>0</v>
      </c>
      <c r="F29" s="232"/>
      <c r="G29" s="232"/>
      <c r="H29" s="57">
        <v>0</v>
      </c>
      <c r="I29" s="38"/>
    </row>
    <row r="30" spans="1:9" ht="12.75">
      <c r="A30" s="56" t="s">
        <v>171</v>
      </c>
      <c r="B30" s="168" t="s">
        <v>172</v>
      </c>
      <c r="C30" s="233"/>
      <c r="D30" s="223"/>
      <c r="E30" s="11">
        <f>+VLOOKUP(A30,'MARZO 2022 '!$A$196:$H$500,6,0)</f>
        <v>1645278156.1400001</v>
      </c>
      <c r="F30" s="232"/>
      <c r="G30" s="232"/>
      <c r="H30" s="57">
        <f>+VLOOKUP(A30,'MARZO 2021'!$A$7:$H$500,6,0)</f>
        <v>1645274115.0699999</v>
      </c>
      <c r="I30" s="38"/>
    </row>
    <row r="31" spans="1:9" ht="12.75">
      <c r="A31" s="56" t="s">
        <v>173</v>
      </c>
      <c r="B31" s="168" t="s">
        <v>174</v>
      </c>
      <c r="C31" s="233"/>
      <c r="D31" s="223"/>
      <c r="E31" s="11">
        <v>0</v>
      </c>
      <c r="F31" s="232"/>
      <c r="G31" s="232"/>
      <c r="H31" s="57">
        <v>0</v>
      </c>
      <c r="I31" s="38"/>
    </row>
    <row r="32" spans="1:9" ht="12.75">
      <c r="A32" s="56"/>
      <c r="B32" s="168"/>
      <c r="C32" s="233"/>
      <c r="D32" s="223"/>
      <c r="E32" s="60"/>
      <c r="F32" s="232"/>
      <c r="G32" s="232"/>
      <c r="H32" s="60"/>
      <c r="I32" s="38"/>
    </row>
    <row r="33" spans="1:12" s="52" customFormat="1" ht="25.5">
      <c r="A33" s="56" t="s">
        <v>175</v>
      </c>
      <c r="B33" s="165" t="s">
        <v>176</v>
      </c>
      <c r="C33" s="233"/>
      <c r="D33" s="234"/>
      <c r="E33" s="61">
        <f>SUM(E34:E37)</f>
        <v>160164860.45999998</v>
      </c>
      <c r="F33" s="235"/>
      <c r="G33" s="235" t="s">
        <v>177</v>
      </c>
      <c r="H33" s="61">
        <f>SUM(H34:H37)</f>
        <v>121791257</v>
      </c>
      <c r="I33" s="55"/>
    </row>
    <row r="34" spans="1:12" ht="12.75">
      <c r="A34" s="56"/>
      <c r="B34" s="168" t="s">
        <v>179</v>
      </c>
      <c r="C34" s="233"/>
      <c r="D34" s="234"/>
      <c r="E34" s="11">
        <v>0</v>
      </c>
      <c r="F34" s="235"/>
      <c r="G34" s="235"/>
      <c r="H34" s="57">
        <v>0</v>
      </c>
      <c r="I34" s="55"/>
    </row>
    <row r="35" spans="1:12" ht="12.75">
      <c r="A35" s="56" t="s">
        <v>178</v>
      </c>
      <c r="B35" s="168" t="s">
        <v>181</v>
      </c>
      <c r="C35" s="233"/>
      <c r="D35" s="223"/>
      <c r="E35" s="11">
        <f>+VLOOKUP(A35,'MARZO 2022 '!$A$196:$H$500,6,0)</f>
        <v>88155679.459999993</v>
      </c>
      <c r="F35" s="232"/>
      <c r="G35" s="232"/>
      <c r="H35" s="57">
        <f>+VLOOKUP(A35,'MARZO 2021'!$A$7:$H$500,6,0)</f>
        <v>75302480</v>
      </c>
      <c r="I35" s="38"/>
    </row>
    <row r="36" spans="1:12" ht="12.75">
      <c r="A36" s="56" t="s">
        <v>180</v>
      </c>
      <c r="B36" s="168" t="s">
        <v>183</v>
      </c>
      <c r="C36" s="233"/>
      <c r="D36" s="223"/>
      <c r="E36" s="11">
        <f>+VLOOKUP(A36,'MARZO 2022 '!$A$196:$H$500,6,0)</f>
        <v>4870909</v>
      </c>
      <c r="F36" s="235"/>
      <c r="G36" s="235"/>
      <c r="H36" s="57">
        <f>+VLOOKUP(A36,'MARZO 2021'!$A$7:$H$500,6,0)</f>
        <v>46488777</v>
      </c>
      <c r="I36" s="38"/>
    </row>
    <row r="37" spans="1:12" ht="12.75">
      <c r="A37" s="56" t="s">
        <v>182</v>
      </c>
      <c r="B37" s="168" t="s">
        <v>184</v>
      </c>
      <c r="C37" s="233"/>
      <c r="D37" s="223"/>
      <c r="E37" s="11">
        <f>+VLOOKUP(A37,'MARZO 2022 '!$A$196:$H$500,6,0)</f>
        <v>67138272</v>
      </c>
      <c r="F37" s="232"/>
      <c r="G37" s="232"/>
      <c r="H37" s="57">
        <f>+VLOOKUP(A37,'MARZO 2021'!$A$7:$H$500,6,0)</f>
        <v>0</v>
      </c>
      <c r="I37" s="38"/>
    </row>
    <row r="38" spans="1:12" s="52" customFormat="1" ht="12.75">
      <c r="A38" s="56" t="s">
        <v>185</v>
      </c>
      <c r="B38" s="168"/>
      <c r="C38" s="233"/>
      <c r="D38" s="223"/>
      <c r="E38" s="60"/>
      <c r="F38" s="232"/>
      <c r="G38" s="232"/>
      <c r="H38" s="60"/>
      <c r="I38" s="38"/>
    </row>
    <row r="39" spans="1:12" ht="13.5" thickBot="1">
      <c r="A39" s="56" t="s">
        <v>186</v>
      </c>
      <c r="B39" s="165" t="s">
        <v>187</v>
      </c>
      <c r="C39" s="233"/>
      <c r="D39" s="234"/>
      <c r="E39" s="53">
        <f>+E40+E41+E42</f>
        <v>11498041.02</v>
      </c>
      <c r="F39" s="235"/>
      <c r="G39" s="235"/>
      <c r="H39" s="53">
        <f>+H40+H41+H42</f>
        <v>321</v>
      </c>
      <c r="I39" s="55"/>
    </row>
    <row r="40" spans="1:12" ht="12.75">
      <c r="A40" s="56"/>
      <c r="B40" s="168" t="s">
        <v>153</v>
      </c>
      <c r="C40" s="233"/>
      <c r="D40" s="223"/>
      <c r="E40" s="11">
        <v>0</v>
      </c>
      <c r="F40" s="232"/>
      <c r="G40" s="232"/>
      <c r="H40" s="57">
        <v>0</v>
      </c>
      <c r="I40" s="38"/>
      <c r="K40" s="125"/>
    </row>
    <row r="41" spans="1:12" ht="12.75">
      <c r="A41" s="56" t="s">
        <v>527</v>
      </c>
      <c r="B41" s="168" t="s">
        <v>188</v>
      </c>
      <c r="C41" s="233"/>
      <c r="D41" s="223"/>
      <c r="E41" s="11">
        <f>+VLOOKUP(A41,'MARZO 2022 '!$A$196:$H$500,6,0)</f>
        <v>240.02</v>
      </c>
      <c r="F41" s="232"/>
      <c r="G41" s="232"/>
      <c r="H41" s="57">
        <f>+VLOOKUP(A41,'MARZO 2021'!$A$7:$H$500,6,0)</f>
        <v>321</v>
      </c>
      <c r="I41" s="38"/>
    </row>
    <row r="42" spans="1:12" ht="12.75">
      <c r="A42" s="56" t="s">
        <v>531</v>
      </c>
      <c r="B42" s="168" t="s">
        <v>189</v>
      </c>
      <c r="C42" s="233"/>
      <c r="D42" s="223"/>
      <c r="E42" s="11">
        <f>+VLOOKUP(A42,'MARZO 2022 '!$A$196:$H$500,6,0)</f>
        <v>11497801</v>
      </c>
      <c r="F42" s="232"/>
      <c r="G42" s="232"/>
      <c r="H42" s="57">
        <v>0</v>
      </c>
      <c r="I42" s="38"/>
    </row>
    <row r="43" spans="1:12" ht="12.75">
      <c r="A43" s="56"/>
      <c r="B43" s="168"/>
      <c r="C43" s="233"/>
      <c r="D43" s="223"/>
      <c r="E43" s="57"/>
      <c r="F43" s="232"/>
      <c r="G43" s="232"/>
      <c r="H43" s="57">
        <v>0</v>
      </c>
      <c r="I43" s="38"/>
    </row>
    <row r="44" spans="1:12" ht="17.25" customHeight="1" thickBot="1">
      <c r="A44" s="63"/>
      <c r="B44" s="168" t="s">
        <v>782</v>
      </c>
      <c r="C44" s="230"/>
      <c r="D44" s="223"/>
      <c r="E44" s="62">
        <f>+E13-E23</f>
        <v>-3504746895.3700004</v>
      </c>
      <c r="F44" s="232"/>
      <c r="G44" s="232"/>
      <c r="H44" s="62">
        <f>+H13-H23</f>
        <v>5088375525.9300003</v>
      </c>
      <c r="I44" s="38"/>
      <c r="L44" s="125"/>
    </row>
    <row r="45" spans="1:12" ht="15.75" thickTop="1">
      <c r="A45" s="63"/>
      <c r="B45" s="237"/>
      <c r="C45" s="230"/>
      <c r="D45" s="223"/>
      <c r="E45" s="64"/>
      <c r="F45" s="235"/>
      <c r="G45" s="235"/>
      <c r="H45" s="65"/>
      <c r="I45" s="38"/>
    </row>
    <row r="46" spans="1:12" ht="30" customHeight="1">
      <c r="A46" s="63"/>
      <c r="B46" s="237"/>
      <c r="C46" s="230"/>
      <c r="D46" s="223"/>
      <c r="E46" s="64"/>
      <c r="F46" s="238"/>
      <c r="G46" s="238"/>
      <c r="H46" s="238"/>
      <c r="I46" s="66"/>
    </row>
    <row r="47" spans="1:12" ht="15">
      <c r="A47" s="63"/>
      <c r="B47" s="313"/>
      <c r="C47" s="313"/>
      <c r="D47" s="313"/>
      <c r="E47" s="313"/>
      <c r="F47" s="313"/>
      <c r="G47" s="313"/>
      <c r="H47" s="239"/>
      <c r="I47" s="66"/>
    </row>
    <row r="48" spans="1:12" ht="15">
      <c r="A48" s="63"/>
      <c r="B48" s="313"/>
      <c r="C48" s="313"/>
      <c r="D48" s="313"/>
      <c r="E48" s="313"/>
      <c r="F48" s="313"/>
      <c r="G48" s="313"/>
      <c r="H48" s="239"/>
      <c r="I48" s="66"/>
    </row>
    <row r="49" spans="1:9" ht="15">
      <c r="A49" s="63"/>
      <c r="B49" s="239"/>
      <c r="C49" s="239"/>
      <c r="D49" s="239"/>
      <c r="E49" s="253"/>
      <c r="F49" s="239"/>
      <c r="G49" s="239"/>
      <c r="H49" s="239"/>
      <c r="I49" s="66"/>
    </row>
    <row r="50" spans="1:9" ht="15">
      <c r="A50" s="63"/>
      <c r="B50" s="314"/>
      <c r="C50" s="314"/>
      <c r="D50" s="314"/>
      <c r="E50" s="314"/>
      <c r="F50" s="314"/>
      <c r="G50" s="314"/>
      <c r="H50" s="314"/>
      <c r="I50" s="67"/>
    </row>
    <row r="51" spans="1:9" ht="15">
      <c r="A51" s="63"/>
      <c r="B51" s="314"/>
      <c r="C51" s="314"/>
      <c r="D51" s="314"/>
      <c r="E51" s="314"/>
      <c r="F51" s="314"/>
      <c r="G51" s="314"/>
      <c r="H51" s="314"/>
      <c r="I51" s="66"/>
    </row>
    <row r="52" spans="1:9" ht="15">
      <c r="A52" s="63"/>
      <c r="B52" s="68"/>
      <c r="C52" s="230"/>
      <c r="D52" s="238"/>
      <c r="E52" s="64"/>
      <c r="F52" s="238"/>
      <c r="G52" s="238"/>
      <c r="H52" s="69"/>
      <c r="I52" s="66"/>
    </row>
    <row r="53" spans="1:9" ht="15">
      <c r="A53" s="63"/>
      <c r="B53" s="68"/>
      <c r="C53" s="230"/>
      <c r="D53" s="238"/>
      <c r="E53" s="64"/>
      <c r="F53" s="238"/>
      <c r="G53" s="238"/>
      <c r="H53" s="69"/>
      <c r="I53" s="66"/>
    </row>
    <row r="54" spans="1:9" ht="15">
      <c r="A54" s="63"/>
      <c r="B54" s="68"/>
      <c r="C54" s="230"/>
      <c r="D54" s="238"/>
      <c r="E54" s="64"/>
      <c r="F54" s="238"/>
      <c r="G54" s="238"/>
      <c r="H54" s="69"/>
      <c r="I54" s="66"/>
    </row>
    <row r="55" spans="1:9" ht="15">
      <c r="A55" s="63"/>
      <c r="B55" s="236"/>
      <c r="C55" s="230"/>
      <c r="D55" s="223"/>
      <c r="E55" s="42"/>
      <c r="F55" s="235"/>
      <c r="G55" s="235"/>
      <c r="H55" s="70"/>
      <c r="I55" s="71"/>
    </row>
    <row r="56" spans="1:9" ht="15">
      <c r="A56" s="63"/>
      <c r="B56" s="236" t="s">
        <v>128</v>
      </c>
      <c r="C56" s="230"/>
      <c r="D56" s="240"/>
      <c r="E56" s="223"/>
      <c r="F56" s="235"/>
      <c r="G56" s="42" t="s">
        <v>129</v>
      </c>
      <c r="H56" s="223"/>
      <c r="I56" s="72"/>
    </row>
    <row r="57" spans="1:9" ht="15">
      <c r="A57" s="63"/>
      <c r="B57" s="236" t="s">
        <v>130</v>
      </c>
      <c r="C57" s="230"/>
      <c r="D57" s="240"/>
      <c r="E57" s="223"/>
      <c r="F57" s="235"/>
      <c r="G57" s="42" t="s">
        <v>131</v>
      </c>
      <c r="H57" s="223"/>
      <c r="I57" s="72"/>
    </row>
    <row r="58" spans="1:9" ht="15">
      <c r="A58" s="63"/>
      <c r="B58" s="241"/>
      <c r="C58" s="230"/>
      <c r="D58" s="232"/>
      <c r="E58" s="223"/>
      <c r="F58" s="235"/>
      <c r="G58" s="42" t="s">
        <v>132</v>
      </c>
      <c r="H58" s="223"/>
      <c r="I58" s="72"/>
    </row>
    <row r="59" spans="1:9" ht="12.75">
      <c r="A59" s="34"/>
      <c r="B59" s="241"/>
      <c r="C59" s="230"/>
      <c r="D59" s="223"/>
      <c r="E59" s="223"/>
      <c r="F59" s="232"/>
      <c r="G59" s="223" t="s">
        <v>133</v>
      </c>
      <c r="H59" s="223"/>
      <c r="I59" s="71"/>
    </row>
    <row r="60" spans="1:9" ht="12.75">
      <c r="A60" s="126"/>
      <c r="B60" s="241"/>
      <c r="C60" s="230"/>
      <c r="D60" s="232"/>
      <c r="E60" s="50"/>
      <c r="F60" s="232"/>
      <c r="G60" s="232"/>
      <c r="H60" s="73"/>
      <c r="I60" s="71"/>
    </row>
    <row r="61" spans="1:9" ht="13.5" thickBot="1">
      <c r="A61" s="34"/>
      <c r="B61" s="241"/>
      <c r="C61" s="230"/>
      <c r="D61" s="232"/>
      <c r="E61" s="50"/>
      <c r="F61" s="232"/>
      <c r="G61" s="232"/>
      <c r="H61" s="73"/>
      <c r="I61" s="71"/>
    </row>
    <row r="62" spans="1:9" ht="15.75" customHeight="1" thickBot="1">
      <c r="A62" s="315" t="s">
        <v>190</v>
      </c>
      <c r="B62" s="316"/>
      <c r="C62" s="316"/>
      <c r="D62" s="316"/>
      <c r="E62" s="316"/>
      <c r="F62" s="316"/>
      <c r="G62" s="316"/>
      <c r="H62" s="316"/>
      <c r="I62" s="317"/>
    </row>
    <row r="63" spans="1:9">
      <c r="B63" s="48"/>
      <c r="C63" s="48"/>
      <c r="D63" s="48"/>
      <c r="E63" s="74"/>
      <c r="F63" s="48"/>
      <c r="G63" s="48"/>
      <c r="H63" s="75"/>
      <c r="I63" s="75"/>
    </row>
  </sheetData>
  <mergeCells count="10">
    <mergeCell ref="A5:I5"/>
    <mergeCell ref="B47:G48"/>
    <mergeCell ref="B50:H51"/>
    <mergeCell ref="A62:I62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4"/>
  <sheetViews>
    <sheetView tabSelected="1" workbookViewId="0">
      <selection activeCell="G3" sqref="G3"/>
    </sheetView>
    <sheetView tabSelected="1" topLeftCell="A324" workbookViewId="1">
      <selection activeCell="H343" sqref="H343"/>
    </sheetView>
  </sheetViews>
  <sheetFormatPr baseColWidth="10" defaultColWidth="11.42578125" defaultRowHeight="15"/>
  <cols>
    <col min="1" max="1" width="13.7109375" style="133" bestFit="1" customWidth="1"/>
    <col min="2" max="2" width="42.7109375" style="133" customWidth="1"/>
    <col min="3" max="6" width="19.7109375" style="194" customWidth="1"/>
    <col min="7" max="8" width="19.7109375" style="195" customWidth="1"/>
    <col min="9" max="10" width="18.7109375" style="133" customWidth="1"/>
    <col min="11" max="11" width="17.28515625" style="133" customWidth="1"/>
    <col min="12" max="13" width="11.42578125" style="133" customWidth="1"/>
    <col min="14" max="16384" width="11.42578125" style="133"/>
  </cols>
  <sheetData>
    <row r="1" spans="1:12" s="129" customFormat="1" ht="30">
      <c r="A1" s="128" t="s">
        <v>191</v>
      </c>
      <c r="B1" s="128" t="s">
        <v>192</v>
      </c>
      <c r="C1" s="192"/>
      <c r="D1" s="193"/>
      <c r="E1" s="193"/>
      <c r="F1" s="192"/>
      <c r="G1" s="193"/>
      <c r="H1" s="193"/>
    </row>
    <row r="2" spans="1:12" s="129" customFormat="1" ht="30">
      <c r="A2" s="128" t="s">
        <v>193</v>
      </c>
      <c r="B2" s="128" t="s">
        <v>194</v>
      </c>
      <c r="C2" s="192"/>
      <c r="D2" s="193"/>
      <c r="E2" s="193"/>
      <c r="F2" s="192"/>
      <c r="G2" s="193"/>
      <c r="H2" s="193"/>
    </row>
    <row r="3" spans="1:12" s="129" customFormat="1" ht="30">
      <c r="A3" s="128" t="s">
        <v>195</v>
      </c>
      <c r="B3" s="130" t="s">
        <v>799</v>
      </c>
      <c r="C3" s="192"/>
      <c r="D3" s="193"/>
      <c r="E3" s="193"/>
      <c r="F3" s="192"/>
      <c r="G3" s="193"/>
      <c r="H3" s="193"/>
    </row>
    <row r="4" spans="1:12" s="129" customFormat="1" ht="30">
      <c r="A4" s="128" t="s">
        <v>196</v>
      </c>
      <c r="B4" s="141" t="s">
        <v>800</v>
      </c>
      <c r="C4" s="192"/>
      <c r="D4" s="193"/>
      <c r="E4" s="193"/>
      <c r="F4" s="192"/>
      <c r="G4" s="193"/>
      <c r="H4" s="193"/>
    </row>
    <row r="5" spans="1:12" s="129" customFormat="1" ht="15.75" thickBot="1">
      <c r="A5" s="131"/>
      <c r="B5" s="131"/>
      <c r="C5" s="192"/>
      <c r="D5" s="193"/>
      <c r="E5" s="193"/>
      <c r="F5" s="192"/>
      <c r="G5" s="193"/>
      <c r="H5" s="193"/>
    </row>
    <row r="6" spans="1:12" s="132" customFormat="1" ht="30.75" thickBot="1">
      <c r="A6" s="245" t="s">
        <v>587</v>
      </c>
      <c r="B6" s="246" t="s">
        <v>193</v>
      </c>
      <c r="C6" s="247" t="s">
        <v>588</v>
      </c>
      <c r="D6" s="247" t="s">
        <v>589</v>
      </c>
      <c r="E6" s="247" t="s">
        <v>590</v>
      </c>
      <c r="F6" s="247" t="s">
        <v>591</v>
      </c>
      <c r="G6" s="247" t="s">
        <v>592</v>
      </c>
      <c r="H6" s="247" t="s">
        <v>593</v>
      </c>
      <c r="L6" s="132" t="s">
        <v>778</v>
      </c>
    </row>
    <row r="7" spans="1:12">
      <c r="A7" s="216" t="s">
        <v>197</v>
      </c>
      <c r="B7" s="217" t="s">
        <v>198</v>
      </c>
      <c r="C7" s="262">
        <v>26759524452.279999</v>
      </c>
      <c r="D7" s="262">
        <v>1378266262</v>
      </c>
      <c r="E7" s="262">
        <v>3359250057.6500001</v>
      </c>
      <c r="F7" s="262">
        <v>24778540656.630001</v>
      </c>
      <c r="G7" s="262">
        <v>15192227890.1</v>
      </c>
      <c r="H7" s="263">
        <v>9586312766.5300007</v>
      </c>
      <c r="I7" s="341"/>
      <c r="J7" s="252"/>
      <c r="K7" s="252"/>
      <c r="L7" s="133">
        <f>+LEN(A7)</f>
        <v>1</v>
      </c>
    </row>
    <row r="8" spans="1:12">
      <c r="A8" s="139" t="s">
        <v>16</v>
      </c>
      <c r="B8" s="140" t="s">
        <v>17</v>
      </c>
      <c r="C8" s="264">
        <v>688014943.51999998</v>
      </c>
      <c r="D8" s="264">
        <v>843017495</v>
      </c>
      <c r="E8" s="264">
        <v>280543428.01999998</v>
      </c>
      <c r="F8" s="264">
        <v>1250489010.5</v>
      </c>
      <c r="G8" s="264">
        <v>1250489010.5</v>
      </c>
      <c r="H8" s="265">
        <v>0</v>
      </c>
      <c r="I8" s="341"/>
      <c r="J8" s="252"/>
      <c r="K8" s="252"/>
      <c r="L8" s="133">
        <f t="shared" ref="L8:L71" si="0">+LEN(A8)</f>
        <v>3</v>
      </c>
    </row>
    <row r="9" spans="1:12">
      <c r="A9" s="333" t="s">
        <v>20</v>
      </c>
      <c r="B9" s="258" t="s">
        <v>21</v>
      </c>
      <c r="C9" s="281">
        <v>12000000</v>
      </c>
      <c r="D9" s="281">
        <v>0</v>
      </c>
      <c r="E9" s="281">
        <v>0</v>
      </c>
      <c r="F9" s="281">
        <v>12000000</v>
      </c>
      <c r="G9" s="281">
        <v>12000000</v>
      </c>
      <c r="H9" s="334">
        <v>0</v>
      </c>
      <c r="I9" s="341"/>
      <c r="J9" s="252"/>
      <c r="K9" s="252"/>
      <c r="L9" s="133">
        <f t="shared" si="0"/>
        <v>6</v>
      </c>
    </row>
    <row r="10" spans="1:12">
      <c r="A10" s="255" t="s">
        <v>199</v>
      </c>
      <c r="B10" s="256" t="s">
        <v>200</v>
      </c>
      <c r="C10" s="266">
        <v>12000000</v>
      </c>
      <c r="D10" s="266">
        <v>0</v>
      </c>
      <c r="E10" s="266">
        <v>0</v>
      </c>
      <c r="F10" s="266">
        <v>12000000</v>
      </c>
      <c r="G10" s="266">
        <v>12000000</v>
      </c>
      <c r="H10" s="267">
        <v>0</v>
      </c>
      <c r="I10" s="341"/>
      <c r="J10" s="252"/>
      <c r="K10" s="252"/>
      <c r="L10" s="133">
        <f t="shared" si="0"/>
        <v>9</v>
      </c>
    </row>
    <row r="11" spans="1:12">
      <c r="A11" s="243" t="s">
        <v>201</v>
      </c>
      <c r="B11" s="244" t="s">
        <v>202</v>
      </c>
      <c r="C11" s="268">
        <v>12000000</v>
      </c>
      <c r="D11" s="268">
        <v>0</v>
      </c>
      <c r="E11" s="268">
        <v>0</v>
      </c>
      <c r="F11" s="268">
        <v>12000000</v>
      </c>
      <c r="G11" s="268">
        <v>12000000</v>
      </c>
      <c r="H11" s="269">
        <v>0</v>
      </c>
      <c r="I11" s="341"/>
      <c r="J11" s="252"/>
      <c r="K11" s="252"/>
      <c r="L11" s="133">
        <f t="shared" si="0"/>
        <v>13</v>
      </c>
    </row>
    <row r="12" spans="1:12">
      <c r="A12" s="333" t="s">
        <v>24</v>
      </c>
      <c r="B12" s="258" t="s">
        <v>25</v>
      </c>
      <c r="C12" s="281">
        <v>676014943.51999998</v>
      </c>
      <c r="D12" s="281">
        <v>843017495</v>
      </c>
      <c r="E12" s="281">
        <v>280543428.01999998</v>
      </c>
      <c r="F12" s="281">
        <v>1238489010.5</v>
      </c>
      <c r="G12" s="281">
        <v>1238489010.5</v>
      </c>
      <c r="H12" s="334">
        <v>0</v>
      </c>
      <c r="I12" s="341"/>
      <c r="J12" s="252"/>
      <c r="K12" s="252"/>
      <c r="L12" s="133">
        <f t="shared" si="0"/>
        <v>6</v>
      </c>
    </row>
    <row r="13" spans="1:12">
      <c r="A13" s="255" t="s">
        <v>203</v>
      </c>
      <c r="B13" s="256" t="s">
        <v>202</v>
      </c>
      <c r="C13" s="266">
        <v>676014943.51999998</v>
      </c>
      <c r="D13" s="266">
        <v>843017495</v>
      </c>
      <c r="E13" s="266">
        <v>280543428.01999998</v>
      </c>
      <c r="F13" s="266">
        <v>1238489010.5</v>
      </c>
      <c r="G13" s="266">
        <v>1238489010.5</v>
      </c>
      <c r="H13" s="267">
        <v>0</v>
      </c>
      <c r="I13" s="341"/>
      <c r="J13" s="252"/>
      <c r="K13" s="252"/>
      <c r="L13" s="133">
        <f t="shared" si="0"/>
        <v>9</v>
      </c>
    </row>
    <row r="14" spans="1:12">
      <c r="A14" s="243" t="s">
        <v>204</v>
      </c>
      <c r="B14" s="244" t="s">
        <v>202</v>
      </c>
      <c r="C14" s="268">
        <v>676014943.51999998</v>
      </c>
      <c r="D14" s="268">
        <v>843017495</v>
      </c>
      <c r="E14" s="268">
        <v>280543428.01999998</v>
      </c>
      <c r="F14" s="268">
        <v>1238489010.5</v>
      </c>
      <c r="G14" s="268">
        <v>1238489010.5</v>
      </c>
      <c r="H14" s="269">
        <v>0</v>
      </c>
      <c r="I14" s="341"/>
      <c r="J14" s="252"/>
      <c r="K14" s="252"/>
      <c r="L14" s="133">
        <f t="shared" si="0"/>
        <v>13</v>
      </c>
    </row>
    <row r="15" spans="1:12">
      <c r="A15" s="139" t="s">
        <v>28</v>
      </c>
      <c r="B15" s="140" t="s">
        <v>205</v>
      </c>
      <c r="C15" s="264">
        <v>3993154122.5700002</v>
      </c>
      <c r="D15" s="264">
        <v>478673843</v>
      </c>
      <c r="E15" s="264">
        <v>761896054</v>
      </c>
      <c r="F15" s="264">
        <v>3709931911.5700002</v>
      </c>
      <c r="G15" s="264">
        <v>1534730307.5699999</v>
      </c>
      <c r="H15" s="265">
        <v>2175201604</v>
      </c>
      <c r="I15" s="341"/>
      <c r="J15" s="252"/>
      <c r="K15" s="252"/>
      <c r="L15" s="133">
        <f t="shared" si="0"/>
        <v>3</v>
      </c>
    </row>
    <row r="16" spans="1:12" ht="25.5">
      <c r="A16" s="333" t="s">
        <v>32</v>
      </c>
      <c r="B16" s="258" t="s">
        <v>33</v>
      </c>
      <c r="C16" s="281">
        <v>4904073447.6700001</v>
      </c>
      <c r="D16" s="281">
        <v>474961270</v>
      </c>
      <c r="E16" s="281">
        <v>752932158</v>
      </c>
      <c r="F16" s="281">
        <v>4626102559.6700001</v>
      </c>
      <c r="G16" s="281">
        <v>1521769115.6700001</v>
      </c>
      <c r="H16" s="334">
        <v>3104333444</v>
      </c>
      <c r="I16" s="341"/>
      <c r="J16" s="252"/>
      <c r="K16" s="252"/>
      <c r="L16" s="133">
        <f t="shared" si="0"/>
        <v>6</v>
      </c>
    </row>
    <row r="17" spans="1:12">
      <c r="A17" s="255" t="s">
        <v>206</v>
      </c>
      <c r="B17" s="256" t="s">
        <v>207</v>
      </c>
      <c r="C17" s="266">
        <v>4904073447.6700001</v>
      </c>
      <c r="D17" s="266">
        <v>474961270</v>
      </c>
      <c r="E17" s="266">
        <v>752932158</v>
      </c>
      <c r="F17" s="266">
        <v>4626102559.6700001</v>
      </c>
      <c r="G17" s="266">
        <v>1521769115.6700001</v>
      </c>
      <c r="H17" s="267">
        <v>3104333444</v>
      </c>
      <c r="I17" s="341"/>
      <c r="J17" s="252"/>
      <c r="K17" s="252"/>
      <c r="L17" s="133">
        <f t="shared" si="0"/>
        <v>9</v>
      </c>
    </row>
    <row r="18" spans="1:12">
      <c r="A18" s="243" t="s">
        <v>208</v>
      </c>
      <c r="B18" s="244" t="s">
        <v>207</v>
      </c>
      <c r="C18" s="268">
        <v>4904073447.6700001</v>
      </c>
      <c r="D18" s="268">
        <v>474961270</v>
      </c>
      <c r="E18" s="268">
        <v>752932158</v>
      </c>
      <c r="F18" s="268">
        <v>4626102559.6700001</v>
      </c>
      <c r="G18" s="268">
        <v>1521769115.6700001</v>
      </c>
      <c r="H18" s="269">
        <v>3104333444</v>
      </c>
      <c r="I18" s="341"/>
      <c r="J18" s="252"/>
      <c r="K18" s="252"/>
      <c r="L18" s="133">
        <f t="shared" si="0"/>
        <v>13</v>
      </c>
    </row>
    <row r="19" spans="1:12">
      <c r="A19" s="333" t="s">
        <v>36</v>
      </c>
      <c r="B19" s="258" t="s">
        <v>37</v>
      </c>
      <c r="C19" s="281">
        <v>61717627.899999999</v>
      </c>
      <c r="D19" s="281">
        <v>3198101</v>
      </c>
      <c r="E19" s="281">
        <v>8963896</v>
      </c>
      <c r="F19" s="281">
        <v>55951832.899999999</v>
      </c>
      <c r="G19" s="281">
        <v>12961191.9</v>
      </c>
      <c r="H19" s="334">
        <v>42990641</v>
      </c>
      <c r="I19" s="341"/>
      <c r="J19" s="252"/>
      <c r="K19" s="252"/>
      <c r="L19" s="133">
        <f t="shared" si="0"/>
        <v>6</v>
      </c>
    </row>
    <row r="20" spans="1:12">
      <c r="A20" s="255" t="s">
        <v>610</v>
      </c>
      <c r="B20" s="256" t="s">
        <v>611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  <c r="H20" s="267">
        <v>0</v>
      </c>
      <c r="I20" s="341"/>
      <c r="J20" s="252"/>
      <c r="K20" s="252"/>
      <c r="L20" s="133">
        <f t="shared" si="0"/>
        <v>9</v>
      </c>
    </row>
    <row r="21" spans="1:12" ht="25.5">
      <c r="A21" s="243" t="s">
        <v>612</v>
      </c>
      <c r="B21" s="244" t="s">
        <v>611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9">
        <v>0</v>
      </c>
      <c r="I21" s="341"/>
      <c r="J21" s="252"/>
      <c r="K21" s="252"/>
      <c r="L21" s="133">
        <f t="shared" si="0"/>
        <v>13</v>
      </c>
    </row>
    <row r="22" spans="1:12">
      <c r="A22" s="255" t="s">
        <v>209</v>
      </c>
      <c r="B22" s="256" t="s">
        <v>210</v>
      </c>
      <c r="C22" s="266">
        <v>61717627.899999999</v>
      </c>
      <c r="D22" s="266">
        <v>3198101</v>
      </c>
      <c r="E22" s="266">
        <v>8963896</v>
      </c>
      <c r="F22" s="266">
        <v>55951832.899999999</v>
      </c>
      <c r="G22" s="266">
        <v>12961191.9</v>
      </c>
      <c r="H22" s="267">
        <v>42990641</v>
      </c>
      <c r="I22" s="341"/>
      <c r="J22" s="252"/>
      <c r="K22" s="252"/>
      <c r="L22" s="133">
        <f t="shared" si="0"/>
        <v>9</v>
      </c>
    </row>
    <row r="23" spans="1:12">
      <c r="A23" s="243" t="s">
        <v>211</v>
      </c>
      <c r="B23" s="244" t="s">
        <v>210</v>
      </c>
      <c r="C23" s="268">
        <v>61717627.899999999</v>
      </c>
      <c r="D23" s="268">
        <v>3198101</v>
      </c>
      <c r="E23" s="268">
        <v>8963896</v>
      </c>
      <c r="F23" s="268">
        <v>55951832.899999999</v>
      </c>
      <c r="G23" s="268">
        <v>12961191.9</v>
      </c>
      <c r="H23" s="269">
        <v>42990641</v>
      </c>
      <c r="I23" s="341"/>
      <c r="J23" s="252"/>
      <c r="K23" s="252"/>
      <c r="L23" s="133">
        <f t="shared" si="0"/>
        <v>13</v>
      </c>
    </row>
    <row r="24" spans="1:12">
      <c r="A24" s="255" t="s">
        <v>613</v>
      </c>
      <c r="B24" s="256" t="s">
        <v>614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  <c r="H24" s="267">
        <v>0</v>
      </c>
      <c r="I24" s="341"/>
      <c r="J24" s="252"/>
      <c r="K24" s="252"/>
      <c r="L24" s="133">
        <f t="shared" si="0"/>
        <v>9</v>
      </c>
    </row>
    <row r="25" spans="1:12">
      <c r="A25" s="243" t="s">
        <v>615</v>
      </c>
      <c r="B25" s="244" t="s">
        <v>614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9">
        <v>0</v>
      </c>
      <c r="I25" s="341"/>
      <c r="J25" s="252"/>
      <c r="K25" s="252"/>
      <c r="L25" s="133">
        <f t="shared" si="0"/>
        <v>13</v>
      </c>
    </row>
    <row r="26" spans="1:12" ht="25.5">
      <c r="A26" s="333" t="s">
        <v>40</v>
      </c>
      <c r="B26" s="258" t="s">
        <v>41</v>
      </c>
      <c r="C26" s="281">
        <v>-972636953</v>
      </c>
      <c r="D26" s="281">
        <v>514472</v>
      </c>
      <c r="E26" s="281">
        <v>0</v>
      </c>
      <c r="F26" s="281">
        <v>-972122481</v>
      </c>
      <c r="G26" s="281">
        <v>0</v>
      </c>
      <c r="H26" s="334">
        <v>-972122481</v>
      </c>
      <c r="I26" s="341"/>
      <c r="J26" s="252"/>
      <c r="K26" s="252"/>
      <c r="L26" s="133">
        <f t="shared" si="0"/>
        <v>6</v>
      </c>
    </row>
    <row r="27" spans="1:12">
      <c r="A27" s="255" t="s">
        <v>212</v>
      </c>
      <c r="B27" s="256" t="s">
        <v>213</v>
      </c>
      <c r="C27" s="266">
        <v>-972636953</v>
      </c>
      <c r="D27" s="266">
        <v>514472</v>
      </c>
      <c r="E27" s="266">
        <v>0</v>
      </c>
      <c r="F27" s="266">
        <v>-972122481</v>
      </c>
      <c r="G27" s="266">
        <v>0</v>
      </c>
      <c r="H27" s="267">
        <v>-972122481</v>
      </c>
      <c r="I27" s="341"/>
      <c r="J27" s="252"/>
      <c r="K27" s="252"/>
      <c r="L27" s="133">
        <f t="shared" si="0"/>
        <v>9</v>
      </c>
    </row>
    <row r="28" spans="1:12">
      <c r="A28" s="243" t="s">
        <v>214</v>
      </c>
      <c r="B28" s="244" t="s">
        <v>213</v>
      </c>
      <c r="C28" s="268">
        <v>-972636953</v>
      </c>
      <c r="D28" s="268">
        <v>514472</v>
      </c>
      <c r="E28" s="268">
        <v>0</v>
      </c>
      <c r="F28" s="268">
        <v>-972122481</v>
      </c>
      <c r="G28" s="268">
        <v>0</v>
      </c>
      <c r="H28" s="269">
        <v>-972122481</v>
      </c>
      <c r="I28" s="341"/>
      <c r="J28" s="252"/>
      <c r="K28" s="252"/>
      <c r="L28" s="133">
        <f t="shared" si="0"/>
        <v>13</v>
      </c>
    </row>
    <row r="29" spans="1:12">
      <c r="A29" s="139" t="s">
        <v>616</v>
      </c>
      <c r="B29" s="140" t="s">
        <v>44</v>
      </c>
      <c r="C29" s="264">
        <v>0</v>
      </c>
      <c r="D29" s="264">
        <v>0</v>
      </c>
      <c r="E29" s="264">
        <v>0</v>
      </c>
      <c r="F29" s="264">
        <v>0</v>
      </c>
      <c r="G29" s="264">
        <v>0</v>
      </c>
      <c r="H29" s="265">
        <v>0</v>
      </c>
      <c r="I29" s="341"/>
      <c r="J29" s="252"/>
      <c r="K29" s="252"/>
      <c r="L29" s="133">
        <f t="shared" si="0"/>
        <v>3</v>
      </c>
    </row>
    <row r="30" spans="1:12">
      <c r="A30" s="333" t="s">
        <v>617</v>
      </c>
      <c r="B30" s="258" t="s">
        <v>47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334">
        <v>0</v>
      </c>
      <c r="I30" s="341"/>
      <c r="J30" s="252"/>
      <c r="K30" s="252"/>
      <c r="L30" s="133">
        <f t="shared" si="0"/>
        <v>6</v>
      </c>
    </row>
    <row r="31" spans="1:12">
      <c r="A31" s="255" t="s">
        <v>618</v>
      </c>
      <c r="B31" s="256" t="s">
        <v>619</v>
      </c>
      <c r="C31" s="266">
        <v>0</v>
      </c>
      <c r="D31" s="266">
        <v>0</v>
      </c>
      <c r="E31" s="266">
        <v>0</v>
      </c>
      <c r="F31" s="266">
        <v>0</v>
      </c>
      <c r="G31" s="266">
        <v>0</v>
      </c>
      <c r="H31" s="267">
        <v>0</v>
      </c>
      <c r="I31" s="341"/>
      <c r="J31" s="252"/>
      <c r="K31" s="252"/>
      <c r="L31" s="133">
        <f t="shared" si="0"/>
        <v>9</v>
      </c>
    </row>
    <row r="32" spans="1:12">
      <c r="A32" s="243" t="s">
        <v>620</v>
      </c>
      <c r="B32" s="244" t="s">
        <v>619</v>
      </c>
      <c r="C32" s="268">
        <v>0</v>
      </c>
      <c r="D32" s="268">
        <v>0</v>
      </c>
      <c r="E32" s="268">
        <v>0</v>
      </c>
      <c r="F32" s="268">
        <v>0</v>
      </c>
      <c r="G32" s="268">
        <v>0</v>
      </c>
      <c r="H32" s="269">
        <v>0</v>
      </c>
      <c r="I32" s="341"/>
      <c r="J32" s="252"/>
      <c r="K32" s="252"/>
      <c r="L32" s="133">
        <f t="shared" si="0"/>
        <v>13</v>
      </c>
    </row>
    <row r="33" spans="1:12">
      <c r="A33" s="255" t="s">
        <v>621</v>
      </c>
      <c r="B33" s="256" t="s">
        <v>622</v>
      </c>
      <c r="C33" s="266">
        <v>0</v>
      </c>
      <c r="D33" s="266">
        <v>0</v>
      </c>
      <c r="E33" s="266">
        <v>0</v>
      </c>
      <c r="F33" s="266">
        <v>0</v>
      </c>
      <c r="G33" s="266">
        <v>0</v>
      </c>
      <c r="H33" s="267">
        <v>0</v>
      </c>
      <c r="I33" s="341"/>
      <c r="J33" s="252"/>
      <c r="K33" s="252"/>
      <c r="L33" s="133">
        <f t="shared" si="0"/>
        <v>9</v>
      </c>
    </row>
    <row r="34" spans="1:12">
      <c r="A34" s="243" t="s">
        <v>623</v>
      </c>
      <c r="B34" s="244" t="s">
        <v>622</v>
      </c>
      <c r="C34" s="268">
        <v>0</v>
      </c>
      <c r="D34" s="268">
        <v>0</v>
      </c>
      <c r="E34" s="268">
        <v>0</v>
      </c>
      <c r="F34" s="268">
        <v>0</v>
      </c>
      <c r="G34" s="268">
        <v>0</v>
      </c>
      <c r="H34" s="269">
        <v>0</v>
      </c>
      <c r="I34" s="341"/>
      <c r="J34" s="252"/>
      <c r="K34" s="252"/>
      <c r="L34" s="133">
        <f t="shared" si="0"/>
        <v>13</v>
      </c>
    </row>
    <row r="35" spans="1:12">
      <c r="A35" s="139" t="s">
        <v>67</v>
      </c>
      <c r="B35" s="140" t="s">
        <v>68</v>
      </c>
      <c r="C35" s="264">
        <v>7440122844.96</v>
      </c>
      <c r="D35" s="264">
        <v>0</v>
      </c>
      <c r="E35" s="264">
        <v>29011682.43</v>
      </c>
      <c r="F35" s="264">
        <v>7411111162.5299997</v>
      </c>
      <c r="G35" s="264">
        <v>0</v>
      </c>
      <c r="H35" s="265">
        <v>7411111162.5299997</v>
      </c>
      <c r="I35" s="341"/>
      <c r="J35" s="252"/>
      <c r="K35" s="252"/>
      <c r="L35" s="133">
        <f t="shared" si="0"/>
        <v>3</v>
      </c>
    </row>
    <row r="36" spans="1:12">
      <c r="A36" s="333" t="s">
        <v>215</v>
      </c>
      <c r="B36" s="258" t="s">
        <v>69</v>
      </c>
      <c r="C36" s="281">
        <v>0</v>
      </c>
      <c r="D36" s="281">
        <v>0</v>
      </c>
      <c r="E36" s="281">
        <v>0</v>
      </c>
      <c r="F36" s="281">
        <v>0</v>
      </c>
      <c r="G36" s="281">
        <v>0</v>
      </c>
      <c r="H36" s="334">
        <v>0</v>
      </c>
      <c r="I36" s="341"/>
      <c r="J36" s="252"/>
      <c r="K36" s="252"/>
      <c r="L36" s="133">
        <f t="shared" si="0"/>
        <v>6</v>
      </c>
    </row>
    <row r="37" spans="1:12">
      <c r="A37" s="255" t="s">
        <v>216</v>
      </c>
      <c r="B37" s="256" t="s">
        <v>217</v>
      </c>
      <c r="C37" s="266">
        <v>0</v>
      </c>
      <c r="D37" s="266">
        <v>0</v>
      </c>
      <c r="E37" s="266">
        <v>0</v>
      </c>
      <c r="F37" s="266">
        <v>0</v>
      </c>
      <c r="G37" s="266">
        <v>0</v>
      </c>
      <c r="H37" s="267">
        <v>0</v>
      </c>
      <c r="I37" s="341"/>
      <c r="J37" s="252"/>
      <c r="K37" s="252"/>
      <c r="L37" s="133">
        <f t="shared" si="0"/>
        <v>9</v>
      </c>
    </row>
    <row r="38" spans="1:12">
      <c r="A38" s="243" t="s">
        <v>218</v>
      </c>
      <c r="B38" s="244" t="s">
        <v>217</v>
      </c>
      <c r="C38" s="268">
        <v>0</v>
      </c>
      <c r="D38" s="268">
        <v>0</v>
      </c>
      <c r="E38" s="268">
        <v>0</v>
      </c>
      <c r="F38" s="268">
        <v>0</v>
      </c>
      <c r="G38" s="268">
        <v>0</v>
      </c>
      <c r="H38" s="269">
        <v>0</v>
      </c>
      <c r="I38" s="341"/>
      <c r="J38" s="252"/>
      <c r="K38" s="252"/>
      <c r="L38" s="133">
        <f t="shared" si="0"/>
        <v>13</v>
      </c>
    </row>
    <row r="39" spans="1:12">
      <c r="A39" s="333" t="s">
        <v>219</v>
      </c>
      <c r="B39" s="258" t="s">
        <v>71</v>
      </c>
      <c r="C39" s="281">
        <v>11992966.310000001</v>
      </c>
      <c r="D39" s="281">
        <v>0</v>
      </c>
      <c r="E39" s="281">
        <v>0</v>
      </c>
      <c r="F39" s="281">
        <v>11992966.310000001</v>
      </c>
      <c r="G39" s="281">
        <v>0</v>
      </c>
      <c r="H39" s="334">
        <v>11992966.310000001</v>
      </c>
      <c r="I39" s="341"/>
      <c r="J39" s="252"/>
      <c r="K39" s="252"/>
      <c r="L39" s="133">
        <f t="shared" si="0"/>
        <v>6</v>
      </c>
    </row>
    <row r="40" spans="1:12">
      <c r="A40" s="255" t="s">
        <v>220</v>
      </c>
      <c r="B40" s="256" t="s">
        <v>221</v>
      </c>
      <c r="C40" s="266">
        <v>0</v>
      </c>
      <c r="D40" s="266">
        <v>0</v>
      </c>
      <c r="E40" s="266">
        <v>0</v>
      </c>
      <c r="F40" s="266">
        <v>0</v>
      </c>
      <c r="G40" s="266">
        <v>0</v>
      </c>
      <c r="H40" s="267">
        <v>0</v>
      </c>
      <c r="I40" s="341"/>
      <c r="J40" s="252"/>
      <c r="K40" s="252"/>
      <c r="L40" s="133">
        <f t="shared" si="0"/>
        <v>9</v>
      </c>
    </row>
    <row r="41" spans="1:12">
      <c r="A41" s="243" t="s">
        <v>222</v>
      </c>
      <c r="B41" s="244" t="s">
        <v>223</v>
      </c>
      <c r="C41" s="268">
        <v>0</v>
      </c>
      <c r="D41" s="268">
        <v>0</v>
      </c>
      <c r="E41" s="268">
        <v>0</v>
      </c>
      <c r="F41" s="268">
        <v>0</v>
      </c>
      <c r="G41" s="268">
        <v>0</v>
      </c>
      <c r="H41" s="269">
        <v>0</v>
      </c>
      <c r="I41" s="341"/>
      <c r="J41" s="252"/>
      <c r="K41" s="252"/>
      <c r="L41" s="133">
        <f t="shared" si="0"/>
        <v>13</v>
      </c>
    </row>
    <row r="42" spans="1:12">
      <c r="A42" s="243" t="s">
        <v>624</v>
      </c>
      <c r="B42" s="244" t="s">
        <v>242</v>
      </c>
      <c r="C42" s="268">
        <v>0</v>
      </c>
      <c r="D42" s="268">
        <v>0</v>
      </c>
      <c r="E42" s="268">
        <v>0</v>
      </c>
      <c r="F42" s="268">
        <v>0</v>
      </c>
      <c r="G42" s="268">
        <v>0</v>
      </c>
      <c r="H42" s="269">
        <v>0</v>
      </c>
      <c r="I42" s="341"/>
      <c r="J42" s="252"/>
      <c r="K42" s="252"/>
      <c r="L42" s="133">
        <f t="shared" si="0"/>
        <v>13</v>
      </c>
    </row>
    <row r="43" spans="1:12">
      <c r="A43" s="255" t="s">
        <v>224</v>
      </c>
      <c r="B43" s="256" t="s">
        <v>225</v>
      </c>
      <c r="C43" s="266">
        <v>11992966.310000001</v>
      </c>
      <c r="D43" s="266">
        <v>0</v>
      </c>
      <c r="E43" s="266">
        <v>0</v>
      </c>
      <c r="F43" s="266">
        <v>11992966.310000001</v>
      </c>
      <c r="G43" s="266">
        <v>0</v>
      </c>
      <c r="H43" s="267">
        <v>11992966.310000001</v>
      </c>
      <c r="I43" s="341"/>
      <c r="J43" s="252"/>
      <c r="K43" s="252"/>
      <c r="L43" s="133">
        <f t="shared" si="0"/>
        <v>9</v>
      </c>
    </row>
    <row r="44" spans="1:12">
      <c r="A44" s="243" t="s">
        <v>226</v>
      </c>
      <c r="B44" s="244" t="s">
        <v>227</v>
      </c>
      <c r="C44" s="268">
        <v>10646137</v>
      </c>
      <c r="D44" s="268">
        <v>0</v>
      </c>
      <c r="E44" s="268">
        <v>0</v>
      </c>
      <c r="F44" s="268">
        <v>10646137</v>
      </c>
      <c r="G44" s="268">
        <v>0</v>
      </c>
      <c r="H44" s="269">
        <v>10646137</v>
      </c>
      <c r="I44" s="341"/>
      <c r="J44" s="252"/>
      <c r="K44" s="252"/>
      <c r="L44" s="133">
        <f t="shared" si="0"/>
        <v>13</v>
      </c>
    </row>
    <row r="45" spans="1:12">
      <c r="A45" s="243" t="s">
        <v>228</v>
      </c>
      <c r="B45" s="244" t="s">
        <v>229</v>
      </c>
      <c r="C45" s="268">
        <v>1346829.31</v>
      </c>
      <c r="D45" s="268">
        <v>0</v>
      </c>
      <c r="E45" s="268">
        <v>0</v>
      </c>
      <c r="F45" s="268">
        <v>1346829.31</v>
      </c>
      <c r="G45" s="268">
        <v>0</v>
      </c>
      <c r="H45" s="269">
        <v>1346829.31</v>
      </c>
      <c r="I45" s="341"/>
      <c r="J45" s="252"/>
      <c r="K45" s="252"/>
      <c r="L45" s="133">
        <f t="shared" si="0"/>
        <v>13</v>
      </c>
    </row>
    <row r="46" spans="1:12">
      <c r="A46" s="255" t="s">
        <v>625</v>
      </c>
      <c r="B46" s="256" t="s">
        <v>626</v>
      </c>
      <c r="C46" s="266">
        <v>0</v>
      </c>
      <c r="D46" s="266">
        <v>0</v>
      </c>
      <c r="E46" s="266">
        <v>0</v>
      </c>
      <c r="F46" s="266">
        <v>0</v>
      </c>
      <c r="G46" s="266">
        <v>0</v>
      </c>
      <c r="H46" s="267">
        <v>0</v>
      </c>
      <c r="I46" s="341"/>
      <c r="J46" s="252"/>
      <c r="K46" s="252"/>
      <c r="L46" s="133">
        <f t="shared" si="0"/>
        <v>9</v>
      </c>
    </row>
    <row r="47" spans="1:12">
      <c r="A47" s="243" t="s">
        <v>627</v>
      </c>
      <c r="B47" s="244" t="s">
        <v>626</v>
      </c>
      <c r="C47" s="268">
        <v>0</v>
      </c>
      <c r="D47" s="268">
        <v>0</v>
      </c>
      <c r="E47" s="268">
        <v>0</v>
      </c>
      <c r="F47" s="268">
        <v>0</v>
      </c>
      <c r="G47" s="268">
        <v>0</v>
      </c>
      <c r="H47" s="269">
        <v>0</v>
      </c>
      <c r="I47" s="341"/>
      <c r="J47" s="252"/>
      <c r="K47" s="252"/>
      <c r="L47" s="133">
        <f t="shared" si="0"/>
        <v>13</v>
      </c>
    </row>
    <row r="48" spans="1:12">
      <c r="A48" s="333" t="s">
        <v>73</v>
      </c>
      <c r="B48" s="258" t="s">
        <v>74</v>
      </c>
      <c r="C48" s="281">
        <v>0</v>
      </c>
      <c r="D48" s="281">
        <v>0</v>
      </c>
      <c r="E48" s="281">
        <v>0</v>
      </c>
      <c r="F48" s="281">
        <v>0</v>
      </c>
      <c r="G48" s="281">
        <v>0</v>
      </c>
      <c r="H48" s="334">
        <v>0</v>
      </c>
      <c r="I48" s="341"/>
      <c r="J48" s="252"/>
      <c r="K48" s="252"/>
      <c r="L48" s="133">
        <f t="shared" si="0"/>
        <v>6</v>
      </c>
    </row>
    <row r="49" spans="1:12">
      <c r="A49" s="255" t="s">
        <v>628</v>
      </c>
      <c r="B49" s="256" t="s">
        <v>221</v>
      </c>
      <c r="C49" s="266">
        <v>0</v>
      </c>
      <c r="D49" s="266">
        <v>0</v>
      </c>
      <c r="E49" s="266">
        <v>0</v>
      </c>
      <c r="F49" s="266">
        <v>0</v>
      </c>
      <c r="G49" s="266">
        <v>0</v>
      </c>
      <c r="H49" s="267">
        <v>0</v>
      </c>
      <c r="I49" s="341"/>
      <c r="J49" s="252"/>
      <c r="K49" s="252"/>
      <c r="L49" s="133">
        <f t="shared" si="0"/>
        <v>9</v>
      </c>
    </row>
    <row r="50" spans="1:12">
      <c r="A50" s="243" t="s">
        <v>629</v>
      </c>
      <c r="B50" s="244" t="s">
        <v>223</v>
      </c>
      <c r="C50" s="268">
        <v>0</v>
      </c>
      <c r="D50" s="268">
        <v>0</v>
      </c>
      <c r="E50" s="268">
        <v>0</v>
      </c>
      <c r="F50" s="268">
        <v>0</v>
      </c>
      <c r="G50" s="268">
        <v>0</v>
      </c>
      <c r="H50" s="269">
        <v>0</v>
      </c>
      <c r="I50" s="341"/>
      <c r="J50" s="252"/>
      <c r="K50" s="252"/>
      <c r="L50" s="133">
        <f t="shared" si="0"/>
        <v>13</v>
      </c>
    </row>
    <row r="51" spans="1:12">
      <c r="A51" s="255" t="s">
        <v>630</v>
      </c>
      <c r="B51" s="256" t="s">
        <v>225</v>
      </c>
      <c r="C51" s="266">
        <v>0</v>
      </c>
      <c r="D51" s="266">
        <v>0</v>
      </c>
      <c r="E51" s="266">
        <v>0</v>
      </c>
      <c r="F51" s="266">
        <v>0</v>
      </c>
      <c r="G51" s="266">
        <v>0</v>
      </c>
      <c r="H51" s="267">
        <v>0</v>
      </c>
      <c r="I51" s="341"/>
      <c r="J51" s="252"/>
      <c r="K51" s="252"/>
      <c r="L51" s="133">
        <f t="shared" si="0"/>
        <v>9</v>
      </c>
    </row>
    <row r="52" spans="1:12">
      <c r="A52" s="243" t="s">
        <v>631</v>
      </c>
      <c r="B52" s="244" t="s">
        <v>227</v>
      </c>
      <c r="C52" s="268">
        <v>0</v>
      </c>
      <c r="D52" s="268">
        <v>0</v>
      </c>
      <c r="E52" s="268">
        <v>0</v>
      </c>
      <c r="F52" s="268">
        <v>0</v>
      </c>
      <c r="G52" s="268">
        <v>0</v>
      </c>
      <c r="H52" s="269">
        <v>0</v>
      </c>
      <c r="I52" s="341"/>
      <c r="J52" s="252"/>
      <c r="K52" s="252"/>
      <c r="L52" s="133">
        <f t="shared" si="0"/>
        <v>13</v>
      </c>
    </row>
    <row r="53" spans="1:12">
      <c r="A53" s="243" t="s">
        <v>632</v>
      </c>
      <c r="B53" s="244" t="s">
        <v>229</v>
      </c>
      <c r="C53" s="268">
        <v>0</v>
      </c>
      <c r="D53" s="268">
        <v>0</v>
      </c>
      <c r="E53" s="268">
        <v>0</v>
      </c>
      <c r="F53" s="268">
        <v>0</v>
      </c>
      <c r="G53" s="268">
        <v>0</v>
      </c>
      <c r="H53" s="269">
        <v>0</v>
      </c>
      <c r="I53" s="341"/>
      <c r="J53" s="252"/>
      <c r="K53" s="252"/>
      <c r="L53" s="133">
        <f t="shared" si="0"/>
        <v>13</v>
      </c>
    </row>
    <row r="54" spans="1:12">
      <c r="A54" s="333" t="s">
        <v>76</v>
      </c>
      <c r="B54" s="258" t="s">
        <v>77</v>
      </c>
      <c r="C54" s="281">
        <v>7347876584.9799995</v>
      </c>
      <c r="D54" s="281">
        <v>0</v>
      </c>
      <c r="E54" s="281">
        <v>0</v>
      </c>
      <c r="F54" s="281">
        <v>7347876584.9799995</v>
      </c>
      <c r="G54" s="281">
        <v>0</v>
      </c>
      <c r="H54" s="334">
        <v>7347876584.9799995</v>
      </c>
      <c r="I54" s="341"/>
      <c r="J54" s="252"/>
      <c r="K54" s="252"/>
      <c r="L54" s="133">
        <f t="shared" si="0"/>
        <v>6</v>
      </c>
    </row>
    <row r="55" spans="1:12">
      <c r="A55" s="255" t="s">
        <v>230</v>
      </c>
      <c r="B55" s="256" t="s">
        <v>231</v>
      </c>
      <c r="C55" s="266">
        <v>6812876584.9799995</v>
      </c>
      <c r="D55" s="266">
        <v>0</v>
      </c>
      <c r="E55" s="266">
        <v>0</v>
      </c>
      <c r="F55" s="266">
        <v>6812876584.9799995</v>
      </c>
      <c r="G55" s="266">
        <v>0</v>
      </c>
      <c r="H55" s="267">
        <v>6812876584.9799995</v>
      </c>
      <c r="I55" s="341"/>
      <c r="J55" s="252"/>
      <c r="K55" s="252"/>
      <c r="L55" s="133">
        <f t="shared" si="0"/>
        <v>9</v>
      </c>
    </row>
    <row r="56" spans="1:12">
      <c r="A56" s="243" t="s">
        <v>232</v>
      </c>
      <c r="B56" s="244" t="s">
        <v>231</v>
      </c>
      <c r="C56" s="268">
        <v>6812876584.9799995</v>
      </c>
      <c r="D56" s="268">
        <v>0</v>
      </c>
      <c r="E56" s="268">
        <v>0</v>
      </c>
      <c r="F56" s="268">
        <v>6812876584.9799995</v>
      </c>
      <c r="G56" s="268">
        <v>0</v>
      </c>
      <c r="H56" s="269">
        <v>6812876584.9799995</v>
      </c>
      <c r="I56" s="341"/>
      <c r="J56" s="252"/>
      <c r="K56" s="252"/>
      <c r="L56" s="133">
        <f t="shared" si="0"/>
        <v>13</v>
      </c>
    </row>
    <row r="57" spans="1:12">
      <c r="A57" s="255" t="s">
        <v>233</v>
      </c>
      <c r="B57" s="256" t="s">
        <v>234</v>
      </c>
      <c r="C57" s="266">
        <v>465000000</v>
      </c>
      <c r="D57" s="266">
        <v>0</v>
      </c>
      <c r="E57" s="266">
        <v>0</v>
      </c>
      <c r="F57" s="266">
        <v>465000000</v>
      </c>
      <c r="G57" s="266">
        <v>0</v>
      </c>
      <c r="H57" s="267">
        <v>465000000</v>
      </c>
      <c r="I57" s="341"/>
      <c r="J57" s="252"/>
      <c r="K57" s="252"/>
      <c r="L57" s="133">
        <f t="shared" si="0"/>
        <v>9</v>
      </c>
    </row>
    <row r="58" spans="1:12">
      <c r="A58" s="243" t="s">
        <v>235</v>
      </c>
      <c r="B58" s="244" t="s">
        <v>234</v>
      </c>
      <c r="C58" s="268">
        <v>465000000</v>
      </c>
      <c r="D58" s="268">
        <v>0</v>
      </c>
      <c r="E58" s="268">
        <v>0</v>
      </c>
      <c r="F58" s="268">
        <v>465000000</v>
      </c>
      <c r="G58" s="268">
        <v>0</v>
      </c>
      <c r="H58" s="269">
        <v>465000000</v>
      </c>
      <c r="I58" s="341"/>
      <c r="J58" s="252"/>
      <c r="K58" s="252"/>
      <c r="L58" s="133">
        <f t="shared" si="0"/>
        <v>13</v>
      </c>
    </row>
    <row r="59" spans="1:12">
      <c r="A59" s="255" t="s">
        <v>236</v>
      </c>
      <c r="B59" s="256" t="s">
        <v>237</v>
      </c>
      <c r="C59" s="266">
        <v>70000000</v>
      </c>
      <c r="D59" s="266">
        <v>0</v>
      </c>
      <c r="E59" s="266">
        <v>0</v>
      </c>
      <c r="F59" s="266">
        <v>70000000</v>
      </c>
      <c r="G59" s="266">
        <v>0</v>
      </c>
      <c r="H59" s="267">
        <v>70000000</v>
      </c>
      <c r="I59" s="341"/>
      <c r="J59" s="252"/>
      <c r="K59" s="252"/>
      <c r="L59" s="133">
        <f t="shared" si="0"/>
        <v>9</v>
      </c>
    </row>
    <row r="60" spans="1:12">
      <c r="A60" s="243" t="s">
        <v>238</v>
      </c>
      <c r="B60" s="244" t="s">
        <v>237</v>
      </c>
      <c r="C60" s="268">
        <v>70000000</v>
      </c>
      <c r="D60" s="268">
        <v>0</v>
      </c>
      <c r="E60" s="268">
        <v>0</v>
      </c>
      <c r="F60" s="268">
        <v>70000000</v>
      </c>
      <c r="G60" s="268">
        <v>0</v>
      </c>
      <c r="H60" s="269">
        <v>70000000</v>
      </c>
      <c r="I60" s="341"/>
      <c r="J60" s="252"/>
      <c r="K60" s="252"/>
      <c r="L60" s="133">
        <f t="shared" si="0"/>
        <v>13</v>
      </c>
    </row>
    <row r="61" spans="1:12">
      <c r="A61" s="333" t="s">
        <v>80</v>
      </c>
      <c r="B61" s="258" t="s">
        <v>81</v>
      </c>
      <c r="C61" s="281">
        <v>585538915.59000003</v>
      </c>
      <c r="D61" s="281">
        <v>0</v>
      </c>
      <c r="E61" s="281">
        <v>0</v>
      </c>
      <c r="F61" s="281">
        <v>585538915.59000003</v>
      </c>
      <c r="G61" s="281">
        <v>0</v>
      </c>
      <c r="H61" s="334">
        <v>585538915.59000003</v>
      </c>
      <c r="I61" s="341"/>
      <c r="J61" s="252"/>
      <c r="K61" s="252"/>
      <c r="L61" s="133">
        <f t="shared" si="0"/>
        <v>6</v>
      </c>
    </row>
    <row r="62" spans="1:12">
      <c r="A62" s="255" t="s">
        <v>239</v>
      </c>
      <c r="B62" s="256" t="s">
        <v>223</v>
      </c>
      <c r="C62" s="266">
        <v>419948965.13999999</v>
      </c>
      <c r="D62" s="266">
        <v>0</v>
      </c>
      <c r="E62" s="266">
        <v>0</v>
      </c>
      <c r="F62" s="266">
        <v>419948965.13999999</v>
      </c>
      <c r="G62" s="266">
        <v>0</v>
      </c>
      <c r="H62" s="267">
        <v>419948965.13999999</v>
      </c>
      <c r="I62" s="341"/>
      <c r="J62" s="252"/>
      <c r="K62" s="252"/>
      <c r="L62" s="133">
        <f t="shared" si="0"/>
        <v>9</v>
      </c>
    </row>
    <row r="63" spans="1:12">
      <c r="A63" s="243" t="s">
        <v>240</v>
      </c>
      <c r="B63" s="244" t="s">
        <v>223</v>
      </c>
      <c r="C63" s="268">
        <v>419948965.13999999</v>
      </c>
      <c r="D63" s="268">
        <v>0</v>
      </c>
      <c r="E63" s="268">
        <v>0</v>
      </c>
      <c r="F63" s="268">
        <v>419948965.13999999</v>
      </c>
      <c r="G63" s="268">
        <v>0</v>
      </c>
      <c r="H63" s="269">
        <v>419948965.13999999</v>
      </c>
      <c r="I63" s="341"/>
      <c r="J63" s="252"/>
      <c r="K63" s="252"/>
      <c r="L63" s="133">
        <f t="shared" si="0"/>
        <v>13</v>
      </c>
    </row>
    <row r="64" spans="1:12">
      <c r="A64" s="255" t="s">
        <v>241</v>
      </c>
      <c r="B64" s="256" t="s">
        <v>242</v>
      </c>
      <c r="C64" s="266">
        <v>165589950.44999999</v>
      </c>
      <c r="D64" s="266">
        <v>0</v>
      </c>
      <c r="E64" s="266">
        <v>0</v>
      </c>
      <c r="F64" s="266">
        <v>165589950.44999999</v>
      </c>
      <c r="G64" s="266">
        <v>0</v>
      </c>
      <c r="H64" s="267">
        <v>165589950.44999999</v>
      </c>
      <c r="I64" s="341"/>
      <c r="J64" s="252"/>
      <c r="K64" s="252"/>
      <c r="L64" s="133">
        <f t="shared" si="0"/>
        <v>9</v>
      </c>
    </row>
    <row r="65" spans="1:12">
      <c r="A65" s="243" t="s">
        <v>243</v>
      </c>
      <c r="B65" s="244" t="s">
        <v>242</v>
      </c>
      <c r="C65" s="268">
        <v>165589950.44999999</v>
      </c>
      <c r="D65" s="268">
        <v>0</v>
      </c>
      <c r="E65" s="268">
        <v>0</v>
      </c>
      <c r="F65" s="268">
        <v>165589950.44999999</v>
      </c>
      <c r="G65" s="268">
        <v>0</v>
      </c>
      <c r="H65" s="269">
        <v>165589950.44999999</v>
      </c>
      <c r="I65" s="341"/>
      <c r="J65" s="252"/>
      <c r="K65" s="252"/>
      <c r="L65" s="133">
        <f t="shared" si="0"/>
        <v>13</v>
      </c>
    </row>
    <row r="66" spans="1:12">
      <c r="A66" s="333" t="s">
        <v>83</v>
      </c>
      <c r="B66" s="258" t="s">
        <v>84</v>
      </c>
      <c r="C66" s="281">
        <v>1549676079.6500001</v>
      </c>
      <c r="D66" s="281">
        <v>0</v>
      </c>
      <c r="E66" s="281">
        <v>0</v>
      </c>
      <c r="F66" s="281">
        <v>1549676079.6500001</v>
      </c>
      <c r="G66" s="281">
        <v>0</v>
      </c>
      <c r="H66" s="334">
        <v>1549676079.6500001</v>
      </c>
      <c r="I66" s="341"/>
      <c r="J66" s="252"/>
      <c r="K66" s="252"/>
      <c r="L66" s="133">
        <f t="shared" si="0"/>
        <v>6</v>
      </c>
    </row>
    <row r="67" spans="1:12">
      <c r="A67" s="255" t="s">
        <v>244</v>
      </c>
      <c r="B67" s="256" t="s">
        <v>227</v>
      </c>
      <c r="C67" s="266">
        <v>307374259.88</v>
      </c>
      <c r="D67" s="266">
        <v>0</v>
      </c>
      <c r="E67" s="266">
        <v>0</v>
      </c>
      <c r="F67" s="266">
        <v>307374259.88</v>
      </c>
      <c r="G67" s="266">
        <v>0</v>
      </c>
      <c r="H67" s="267">
        <v>307374259.88</v>
      </c>
      <c r="I67" s="341"/>
      <c r="J67" s="252"/>
      <c r="K67" s="252"/>
      <c r="L67" s="133">
        <f t="shared" si="0"/>
        <v>9</v>
      </c>
    </row>
    <row r="68" spans="1:12">
      <c r="A68" s="243" t="s">
        <v>245</v>
      </c>
      <c r="B68" s="244" t="s">
        <v>227</v>
      </c>
      <c r="C68" s="268">
        <v>307374259.88</v>
      </c>
      <c r="D68" s="268">
        <v>0</v>
      </c>
      <c r="E68" s="268">
        <v>0</v>
      </c>
      <c r="F68" s="268">
        <v>307374259.88</v>
      </c>
      <c r="G68" s="268">
        <v>0</v>
      </c>
      <c r="H68" s="269">
        <v>307374259.88</v>
      </c>
      <c r="I68" s="341"/>
      <c r="J68" s="252"/>
      <c r="K68" s="252"/>
      <c r="L68" s="133">
        <f t="shared" si="0"/>
        <v>13</v>
      </c>
    </row>
    <row r="69" spans="1:12">
      <c r="A69" s="255" t="s">
        <v>246</v>
      </c>
      <c r="B69" s="256" t="s">
        <v>229</v>
      </c>
      <c r="C69" s="266">
        <v>1242301819.77</v>
      </c>
      <c r="D69" s="266">
        <v>0</v>
      </c>
      <c r="E69" s="266">
        <v>0</v>
      </c>
      <c r="F69" s="266">
        <v>1242301819.77</v>
      </c>
      <c r="G69" s="266">
        <v>0</v>
      </c>
      <c r="H69" s="267">
        <v>1242301819.77</v>
      </c>
      <c r="I69" s="341"/>
      <c r="J69" s="252"/>
      <c r="K69" s="252"/>
      <c r="L69" s="133">
        <f t="shared" si="0"/>
        <v>9</v>
      </c>
    </row>
    <row r="70" spans="1:12">
      <c r="A70" s="243" t="s">
        <v>247</v>
      </c>
      <c r="B70" s="244" t="s">
        <v>229</v>
      </c>
      <c r="C70" s="268">
        <v>1242301819.77</v>
      </c>
      <c r="D70" s="268">
        <v>0</v>
      </c>
      <c r="E70" s="268">
        <v>0</v>
      </c>
      <c r="F70" s="268">
        <v>1242301819.77</v>
      </c>
      <c r="G70" s="268">
        <v>0</v>
      </c>
      <c r="H70" s="269">
        <v>1242301819.77</v>
      </c>
      <c r="I70" s="341"/>
      <c r="J70" s="252"/>
      <c r="K70" s="252"/>
      <c r="L70" s="133">
        <f t="shared" si="0"/>
        <v>13</v>
      </c>
    </row>
    <row r="71" spans="1:12">
      <c r="A71" s="333" t="s">
        <v>86</v>
      </c>
      <c r="B71" s="258" t="s">
        <v>87</v>
      </c>
      <c r="C71" s="281">
        <v>242083976</v>
      </c>
      <c r="D71" s="281">
        <v>0</v>
      </c>
      <c r="E71" s="281">
        <v>0</v>
      </c>
      <c r="F71" s="281">
        <v>242083976</v>
      </c>
      <c r="G71" s="281">
        <v>0</v>
      </c>
      <c r="H71" s="334">
        <v>242083976</v>
      </c>
      <c r="I71" s="341"/>
      <c r="J71" s="252"/>
      <c r="K71" s="252"/>
      <c r="L71" s="133">
        <f t="shared" si="0"/>
        <v>6</v>
      </c>
    </row>
    <row r="72" spans="1:12">
      <c r="A72" s="255" t="s">
        <v>248</v>
      </c>
      <c r="B72" s="256" t="s">
        <v>249</v>
      </c>
      <c r="C72" s="266">
        <v>242083976</v>
      </c>
      <c r="D72" s="266">
        <v>0</v>
      </c>
      <c r="E72" s="266">
        <v>0</v>
      </c>
      <c r="F72" s="266">
        <v>242083976</v>
      </c>
      <c r="G72" s="266">
        <v>0</v>
      </c>
      <c r="H72" s="267">
        <v>242083976</v>
      </c>
      <c r="I72" s="341"/>
      <c r="J72" s="252"/>
      <c r="K72" s="252"/>
      <c r="L72" s="133">
        <f t="shared" ref="L72:L135" si="1">+LEN(A72)</f>
        <v>9</v>
      </c>
    </row>
    <row r="73" spans="1:12">
      <c r="A73" s="243" t="s">
        <v>250</v>
      </c>
      <c r="B73" s="244" t="s">
        <v>249</v>
      </c>
      <c r="C73" s="268">
        <v>242083976</v>
      </c>
      <c r="D73" s="268">
        <v>0</v>
      </c>
      <c r="E73" s="268">
        <v>0</v>
      </c>
      <c r="F73" s="268">
        <v>242083976</v>
      </c>
      <c r="G73" s="268">
        <v>0</v>
      </c>
      <c r="H73" s="269">
        <v>242083976</v>
      </c>
      <c r="I73" s="341"/>
      <c r="J73" s="252"/>
      <c r="K73" s="252"/>
      <c r="L73" s="133">
        <f t="shared" si="1"/>
        <v>13</v>
      </c>
    </row>
    <row r="74" spans="1:12" ht="25.5">
      <c r="A74" s="333" t="s">
        <v>89</v>
      </c>
      <c r="B74" s="258" t="s">
        <v>90</v>
      </c>
      <c r="C74" s="281">
        <v>-1943288210.5699999</v>
      </c>
      <c r="D74" s="281">
        <v>0</v>
      </c>
      <c r="E74" s="281">
        <v>29011682.43</v>
      </c>
      <c r="F74" s="281">
        <v>-1972299893</v>
      </c>
      <c r="G74" s="281">
        <v>0</v>
      </c>
      <c r="H74" s="334">
        <v>-1972299893</v>
      </c>
      <c r="I74" s="341"/>
      <c r="J74" s="252"/>
      <c r="K74" s="252"/>
      <c r="L74" s="133">
        <f t="shared" si="1"/>
        <v>6</v>
      </c>
    </row>
    <row r="75" spans="1:12">
      <c r="A75" s="255" t="s">
        <v>251</v>
      </c>
      <c r="B75" s="256" t="s">
        <v>217</v>
      </c>
      <c r="C75" s="266">
        <v>-439595807.45999998</v>
      </c>
      <c r="D75" s="266">
        <v>0</v>
      </c>
      <c r="E75" s="266">
        <v>7718749.4800000004</v>
      </c>
      <c r="F75" s="266">
        <v>-447314556.94</v>
      </c>
      <c r="G75" s="266">
        <v>0</v>
      </c>
      <c r="H75" s="267">
        <v>-447314556.94</v>
      </c>
      <c r="I75" s="341"/>
      <c r="J75" s="252"/>
      <c r="K75" s="252"/>
      <c r="L75" s="133">
        <f t="shared" si="1"/>
        <v>9</v>
      </c>
    </row>
    <row r="76" spans="1:12">
      <c r="A76" s="243" t="s">
        <v>633</v>
      </c>
      <c r="B76" s="244" t="s">
        <v>634</v>
      </c>
      <c r="C76" s="268">
        <v>0</v>
      </c>
      <c r="D76" s="268">
        <v>0</v>
      </c>
      <c r="E76" s="268">
        <v>0</v>
      </c>
      <c r="F76" s="268">
        <v>0</v>
      </c>
      <c r="G76" s="268">
        <v>0</v>
      </c>
      <c r="H76" s="269">
        <v>0</v>
      </c>
      <c r="I76" s="341"/>
      <c r="J76" s="252"/>
      <c r="K76" s="252"/>
      <c r="L76" s="133">
        <f t="shared" si="1"/>
        <v>13</v>
      </c>
    </row>
    <row r="77" spans="1:12">
      <c r="A77" s="243" t="s">
        <v>252</v>
      </c>
      <c r="B77" s="244" t="s">
        <v>231</v>
      </c>
      <c r="C77" s="268">
        <v>-403371842.77999997</v>
      </c>
      <c r="D77" s="268">
        <v>0</v>
      </c>
      <c r="E77" s="268">
        <v>7161457.8099999996</v>
      </c>
      <c r="F77" s="268">
        <v>-410533300.58999997</v>
      </c>
      <c r="G77" s="268">
        <v>0</v>
      </c>
      <c r="H77" s="269">
        <v>-410533300.58999997</v>
      </c>
      <c r="I77" s="341"/>
      <c r="J77" s="252"/>
      <c r="K77" s="252"/>
      <c r="L77" s="133">
        <f t="shared" si="1"/>
        <v>13</v>
      </c>
    </row>
    <row r="78" spans="1:12">
      <c r="A78" s="243" t="s">
        <v>253</v>
      </c>
      <c r="B78" s="244" t="s">
        <v>234</v>
      </c>
      <c r="C78" s="268">
        <v>-31484375</v>
      </c>
      <c r="D78" s="268">
        <v>0</v>
      </c>
      <c r="E78" s="268">
        <v>484375</v>
      </c>
      <c r="F78" s="268">
        <v>-31968750</v>
      </c>
      <c r="G78" s="268">
        <v>0</v>
      </c>
      <c r="H78" s="269">
        <v>-31968750</v>
      </c>
      <c r="I78" s="341"/>
      <c r="J78" s="252"/>
      <c r="K78" s="252"/>
      <c r="L78" s="133">
        <f t="shared" si="1"/>
        <v>13</v>
      </c>
    </row>
    <row r="79" spans="1:12">
      <c r="A79" s="243" t="s">
        <v>254</v>
      </c>
      <c r="B79" s="244" t="s">
        <v>237</v>
      </c>
      <c r="C79" s="268">
        <v>-4739589.68</v>
      </c>
      <c r="D79" s="268">
        <v>0</v>
      </c>
      <c r="E79" s="268">
        <v>72916.67</v>
      </c>
      <c r="F79" s="268">
        <v>-4812506.3499999996</v>
      </c>
      <c r="G79" s="268">
        <v>0</v>
      </c>
      <c r="H79" s="269">
        <v>-4812506.3499999996</v>
      </c>
      <c r="I79" s="341"/>
      <c r="J79" s="252"/>
      <c r="K79" s="252"/>
      <c r="L79" s="133">
        <f t="shared" si="1"/>
        <v>13</v>
      </c>
    </row>
    <row r="80" spans="1:12">
      <c r="A80" s="255" t="s">
        <v>255</v>
      </c>
      <c r="B80" s="256" t="s">
        <v>221</v>
      </c>
      <c r="C80" s="266">
        <v>-237600770.5</v>
      </c>
      <c r="D80" s="266">
        <v>0</v>
      </c>
      <c r="E80" s="266">
        <v>3871407.5</v>
      </c>
      <c r="F80" s="266">
        <v>-241472178</v>
      </c>
      <c r="G80" s="266">
        <v>0</v>
      </c>
      <c r="H80" s="267">
        <v>-241472178</v>
      </c>
      <c r="I80" s="341"/>
      <c r="J80" s="252"/>
      <c r="K80" s="252"/>
      <c r="L80" s="133">
        <f t="shared" si="1"/>
        <v>9</v>
      </c>
    </row>
    <row r="81" spans="1:15">
      <c r="A81" s="243" t="s">
        <v>256</v>
      </c>
      <c r="B81" s="244" t="s">
        <v>223</v>
      </c>
      <c r="C81" s="268">
        <v>-133652943.06</v>
      </c>
      <c r="D81" s="268">
        <v>0</v>
      </c>
      <c r="E81" s="268">
        <v>2583086.67</v>
      </c>
      <c r="F81" s="268">
        <v>-136236029.72999999</v>
      </c>
      <c r="G81" s="268">
        <v>0</v>
      </c>
      <c r="H81" s="269">
        <v>-136236029.72999999</v>
      </c>
      <c r="I81" s="341"/>
      <c r="J81" s="344"/>
      <c r="K81" s="344"/>
      <c r="L81" s="252"/>
      <c r="M81" s="252"/>
      <c r="N81" s="252"/>
      <c r="O81" s="133">
        <f>+LEN(A81)</f>
        <v>13</v>
      </c>
    </row>
    <row r="82" spans="1:15">
      <c r="A82" s="243" t="s">
        <v>257</v>
      </c>
      <c r="B82" s="244" t="s">
        <v>242</v>
      </c>
      <c r="C82" s="268">
        <v>-103947827.44</v>
      </c>
      <c r="D82" s="268">
        <v>0</v>
      </c>
      <c r="E82" s="268">
        <v>1288320.83</v>
      </c>
      <c r="F82" s="268">
        <v>-105236148.27</v>
      </c>
      <c r="G82" s="268">
        <v>0</v>
      </c>
      <c r="H82" s="269">
        <v>-105236148.27</v>
      </c>
      <c r="I82" s="341"/>
      <c r="J82" s="344"/>
      <c r="K82" s="344"/>
      <c r="L82" s="252"/>
      <c r="M82" s="252"/>
      <c r="N82" s="252"/>
      <c r="O82" s="133">
        <f>+LEN(A82)</f>
        <v>13</v>
      </c>
    </row>
    <row r="83" spans="1:15">
      <c r="A83" s="255" t="s">
        <v>258</v>
      </c>
      <c r="B83" s="256" t="s">
        <v>225</v>
      </c>
      <c r="C83" s="266">
        <v>-1080493924.8499999</v>
      </c>
      <c r="D83" s="266">
        <v>0</v>
      </c>
      <c r="E83" s="266">
        <v>15404159.01</v>
      </c>
      <c r="F83" s="266">
        <v>-1095898083.8599999</v>
      </c>
      <c r="G83" s="266">
        <v>0</v>
      </c>
      <c r="H83" s="267">
        <v>-1095898083.8599999</v>
      </c>
      <c r="I83" s="341"/>
      <c r="J83" s="344"/>
      <c r="K83" s="344"/>
      <c r="L83" s="252"/>
      <c r="M83" s="252"/>
      <c r="N83" s="252"/>
      <c r="O83" s="133">
        <f>+LEN(A83)</f>
        <v>9</v>
      </c>
    </row>
    <row r="84" spans="1:15">
      <c r="A84" s="243" t="s">
        <v>259</v>
      </c>
      <c r="B84" s="244" t="s">
        <v>227</v>
      </c>
      <c r="C84" s="268">
        <v>-200860119.90000001</v>
      </c>
      <c r="D84" s="268">
        <v>0</v>
      </c>
      <c r="E84" s="268">
        <v>3576046.06</v>
      </c>
      <c r="F84" s="268">
        <v>-204436165.96000001</v>
      </c>
      <c r="G84" s="268">
        <v>0</v>
      </c>
      <c r="H84" s="269">
        <v>-204436165.96000001</v>
      </c>
      <c r="I84" s="341"/>
      <c r="J84" s="344"/>
      <c r="K84" s="344"/>
      <c r="L84" s="252"/>
      <c r="M84" s="252"/>
      <c r="N84" s="252"/>
      <c r="O84" s="133">
        <f>+LEN(A84)</f>
        <v>13</v>
      </c>
    </row>
    <row r="85" spans="1:15">
      <c r="A85" s="243" t="s">
        <v>260</v>
      </c>
      <c r="B85" s="244" t="s">
        <v>229</v>
      </c>
      <c r="C85" s="268">
        <v>-879633804.95000005</v>
      </c>
      <c r="D85" s="268">
        <v>0</v>
      </c>
      <c r="E85" s="268">
        <v>11828112.949999999</v>
      </c>
      <c r="F85" s="268">
        <v>-891461917.89999998</v>
      </c>
      <c r="G85" s="268">
        <v>0</v>
      </c>
      <c r="H85" s="269">
        <v>-891461917.89999998</v>
      </c>
      <c r="I85" s="341"/>
      <c r="J85" s="344"/>
      <c r="K85" s="344"/>
      <c r="L85" s="252"/>
      <c r="M85" s="252"/>
      <c r="N85" s="252"/>
      <c r="O85" s="133">
        <f>+LEN(A85)</f>
        <v>13</v>
      </c>
    </row>
    <row r="86" spans="1:15">
      <c r="A86" s="255" t="s">
        <v>261</v>
      </c>
      <c r="B86" s="256" t="s">
        <v>262</v>
      </c>
      <c r="C86" s="266">
        <v>-185597707.75999999</v>
      </c>
      <c r="D86" s="266">
        <v>0</v>
      </c>
      <c r="E86" s="266">
        <v>2017366.44</v>
      </c>
      <c r="F86" s="266">
        <v>-187615074.19999999</v>
      </c>
      <c r="G86" s="266">
        <v>0</v>
      </c>
      <c r="H86" s="267">
        <v>-187615074.19999999</v>
      </c>
      <c r="I86" s="341"/>
      <c r="J86" s="342"/>
      <c r="K86" s="342"/>
      <c r="L86" s="133">
        <f t="shared" si="1"/>
        <v>9</v>
      </c>
    </row>
    <row r="87" spans="1:15">
      <c r="A87" s="243" t="s">
        <v>263</v>
      </c>
      <c r="B87" s="244" t="s">
        <v>249</v>
      </c>
      <c r="C87" s="268">
        <v>-185597707.75999999</v>
      </c>
      <c r="D87" s="268">
        <v>0</v>
      </c>
      <c r="E87" s="268">
        <v>2017366.44</v>
      </c>
      <c r="F87" s="268">
        <v>-187615074.19999999</v>
      </c>
      <c r="G87" s="268">
        <v>0</v>
      </c>
      <c r="H87" s="269">
        <v>-187615074.19999999</v>
      </c>
      <c r="I87" s="341"/>
      <c r="J87" s="342"/>
      <c r="K87" s="342"/>
      <c r="L87" s="133">
        <f t="shared" si="1"/>
        <v>13</v>
      </c>
    </row>
    <row r="88" spans="1:15">
      <c r="A88" s="255" t="s">
        <v>635</v>
      </c>
      <c r="B88" s="256" t="s">
        <v>636</v>
      </c>
      <c r="C88" s="266">
        <v>0</v>
      </c>
      <c r="D88" s="266">
        <v>0</v>
      </c>
      <c r="E88" s="266">
        <v>0</v>
      </c>
      <c r="F88" s="266">
        <v>0</v>
      </c>
      <c r="G88" s="266">
        <v>0</v>
      </c>
      <c r="H88" s="267">
        <v>0</v>
      </c>
      <c r="I88" s="341"/>
      <c r="J88" s="342"/>
      <c r="K88" s="342"/>
      <c r="L88" s="133">
        <f t="shared" si="1"/>
        <v>9</v>
      </c>
    </row>
    <row r="89" spans="1:15" ht="25.5">
      <c r="A89" s="243" t="s">
        <v>637</v>
      </c>
      <c r="B89" s="244" t="s">
        <v>638</v>
      </c>
      <c r="C89" s="268">
        <v>0</v>
      </c>
      <c r="D89" s="268">
        <v>0</v>
      </c>
      <c r="E89" s="268">
        <v>0</v>
      </c>
      <c r="F89" s="268">
        <v>0</v>
      </c>
      <c r="G89" s="268">
        <v>0</v>
      </c>
      <c r="H89" s="269">
        <v>0</v>
      </c>
      <c r="I89" s="341"/>
      <c r="J89" s="342"/>
      <c r="K89" s="342"/>
      <c r="L89" s="133">
        <f t="shared" si="1"/>
        <v>13</v>
      </c>
    </row>
    <row r="90" spans="1:15" ht="25.5">
      <c r="A90" s="243" t="s">
        <v>639</v>
      </c>
      <c r="B90" s="244" t="s">
        <v>640</v>
      </c>
      <c r="C90" s="268">
        <v>0</v>
      </c>
      <c r="D90" s="268">
        <v>0</v>
      </c>
      <c r="E90" s="268">
        <v>0</v>
      </c>
      <c r="F90" s="268">
        <v>0</v>
      </c>
      <c r="G90" s="268">
        <v>0</v>
      </c>
      <c r="H90" s="269">
        <v>0</v>
      </c>
      <c r="I90" s="341"/>
      <c r="J90" s="342"/>
      <c r="K90" s="342"/>
      <c r="L90" s="133">
        <f t="shared" si="1"/>
        <v>13</v>
      </c>
    </row>
    <row r="91" spans="1:15" ht="25.5">
      <c r="A91" s="243" t="s">
        <v>641</v>
      </c>
      <c r="B91" s="244" t="s">
        <v>642</v>
      </c>
      <c r="C91" s="268">
        <v>0</v>
      </c>
      <c r="D91" s="268">
        <v>0</v>
      </c>
      <c r="E91" s="268">
        <v>0</v>
      </c>
      <c r="F91" s="268">
        <v>0</v>
      </c>
      <c r="G91" s="268">
        <v>0</v>
      </c>
      <c r="H91" s="269">
        <v>0</v>
      </c>
      <c r="I91" s="341"/>
      <c r="J91" s="342"/>
      <c r="K91" s="342"/>
      <c r="L91" s="133">
        <f t="shared" si="1"/>
        <v>13</v>
      </c>
    </row>
    <row r="92" spans="1:15" ht="25.5">
      <c r="A92" s="333" t="s">
        <v>264</v>
      </c>
      <c r="B92" s="258" t="s">
        <v>92</v>
      </c>
      <c r="C92" s="281">
        <v>-353757467</v>
      </c>
      <c r="D92" s="281">
        <v>0</v>
      </c>
      <c r="E92" s="281">
        <v>0</v>
      </c>
      <c r="F92" s="281">
        <v>-353757467</v>
      </c>
      <c r="G92" s="281">
        <v>0</v>
      </c>
      <c r="H92" s="334">
        <v>-353757467</v>
      </c>
      <c r="I92" s="341"/>
      <c r="J92" s="342"/>
      <c r="K92" s="342"/>
      <c r="L92" s="133">
        <f t="shared" si="1"/>
        <v>6</v>
      </c>
    </row>
    <row r="93" spans="1:15">
      <c r="A93" s="255" t="s">
        <v>265</v>
      </c>
      <c r="B93" s="256" t="s">
        <v>217</v>
      </c>
      <c r="C93" s="266">
        <v>-353757467</v>
      </c>
      <c r="D93" s="266">
        <v>0</v>
      </c>
      <c r="E93" s="266">
        <v>0</v>
      </c>
      <c r="F93" s="266">
        <v>-353757467</v>
      </c>
      <c r="G93" s="266">
        <v>0</v>
      </c>
      <c r="H93" s="267">
        <v>-353757467</v>
      </c>
      <c r="I93" s="341"/>
      <c r="J93" s="343"/>
      <c r="K93" s="343"/>
      <c r="L93" s="133">
        <f t="shared" si="1"/>
        <v>9</v>
      </c>
    </row>
    <row r="94" spans="1:15">
      <c r="A94" s="243" t="s">
        <v>266</v>
      </c>
      <c r="B94" s="244" t="s">
        <v>231</v>
      </c>
      <c r="C94" s="268">
        <v>-343725899</v>
      </c>
      <c r="D94" s="268">
        <v>0</v>
      </c>
      <c r="E94" s="268">
        <v>0</v>
      </c>
      <c r="F94" s="268">
        <v>-343725899</v>
      </c>
      <c r="G94" s="268">
        <v>0</v>
      </c>
      <c r="H94" s="269">
        <v>-343725899</v>
      </c>
      <c r="I94" s="341"/>
      <c r="J94" s="342"/>
      <c r="K94" s="342"/>
      <c r="L94" s="133">
        <f t="shared" si="1"/>
        <v>13</v>
      </c>
    </row>
    <row r="95" spans="1:15">
      <c r="A95" s="243" t="s">
        <v>267</v>
      </c>
      <c r="B95" s="244" t="s">
        <v>234</v>
      </c>
      <c r="C95" s="268">
        <v>-5965329</v>
      </c>
      <c r="D95" s="268">
        <v>0</v>
      </c>
      <c r="E95" s="268">
        <v>0</v>
      </c>
      <c r="F95" s="268">
        <v>-5965329</v>
      </c>
      <c r="G95" s="268">
        <v>0</v>
      </c>
      <c r="H95" s="269">
        <v>-5965329</v>
      </c>
      <c r="I95" s="341"/>
      <c r="J95" s="342"/>
      <c r="K95" s="342"/>
      <c r="L95" s="133">
        <f t="shared" si="1"/>
        <v>13</v>
      </c>
    </row>
    <row r="96" spans="1:15">
      <c r="A96" s="243" t="s">
        <v>268</v>
      </c>
      <c r="B96" s="244" t="s">
        <v>237</v>
      </c>
      <c r="C96" s="268">
        <v>-4066239</v>
      </c>
      <c r="D96" s="268">
        <v>0</v>
      </c>
      <c r="E96" s="268">
        <v>0</v>
      </c>
      <c r="F96" s="268">
        <v>-4066239</v>
      </c>
      <c r="G96" s="268">
        <v>0</v>
      </c>
      <c r="H96" s="269">
        <v>-4066239</v>
      </c>
      <c r="I96" s="341"/>
      <c r="J96" s="252"/>
      <c r="K96" s="252"/>
      <c r="L96" s="133">
        <f t="shared" si="1"/>
        <v>13</v>
      </c>
    </row>
    <row r="97" spans="1:12">
      <c r="A97" s="139" t="s">
        <v>48</v>
      </c>
      <c r="B97" s="140" t="s">
        <v>49</v>
      </c>
      <c r="C97" s="264">
        <v>14638232541.23</v>
      </c>
      <c r="D97" s="264">
        <v>56574924</v>
      </c>
      <c r="E97" s="264">
        <v>2287798893.1999998</v>
      </c>
      <c r="F97" s="264">
        <v>12407008572.030001</v>
      </c>
      <c r="G97" s="264">
        <v>12407008572.030001</v>
      </c>
      <c r="H97" s="265">
        <v>0</v>
      </c>
      <c r="I97" s="341"/>
      <c r="J97" s="252"/>
      <c r="K97" s="252"/>
      <c r="L97" s="133">
        <f t="shared" si="1"/>
        <v>3</v>
      </c>
    </row>
    <row r="98" spans="1:12">
      <c r="A98" s="333" t="s">
        <v>50</v>
      </c>
      <c r="B98" s="258" t="s">
        <v>51</v>
      </c>
      <c r="C98" s="281">
        <v>526181666.18000001</v>
      </c>
      <c r="D98" s="281">
        <v>0</v>
      </c>
      <c r="E98" s="281">
        <v>76393028.870000005</v>
      </c>
      <c r="F98" s="281">
        <v>449788637.31</v>
      </c>
      <c r="G98" s="281">
        <v>449788637.31</v>
      </c>
      <c r="H98" s="334">
        <v>0</v>
      </c>
      <c r="I98" s="341"/>
      <c r="J98" s="252"/>
      <c r="K98" s="252"/>
      <c r="L98" s="133">
        <f t="shared" si="1"/>
        <v>6</v>
      </c>
    </row>
    <row r="99" spans="1:12">
      <c r="A99" s="255" t="s">
        <v>269</v>
      </c>
      <c r="B99" s="256" t="s">
        <v>270</v>
      </c>
      <c r="C99" s="266">
        <v>93826200</v>
      </c>
      <c r="D99" s="266">
        <v>0</v>
      </c>
      <c r="E99" s="266">
        <v>15825281</v>
      </c>
      <c r="F99" s="266">
        <v>78000919</v>
      </c>
      <c r="G99" s="266">
        <v>78000919</v>
      </c>
      <c r="H99" s="267">
        <v>0</v>
      </c>
      <c r="I99" s="341"/>
      <c r="J99" s="252"/>
      <c r="K99" s="252"/>
      <c r="L99" s="133">
        <f t="shared" si="1"/>
        <v>9</v>
      </c>
    </row>
    <row r="100" spans="1:12">
      <c r="A100" s="243" t="s">
        <v>271</v>
      </c>
      <c r="B100" s="244" t="s">
        <v>270</v>
      </c>
      <c r="C100" s="268">
        <v>93826200</v>
      </c>
      <c r="D100" s="268">
        <v>0</v>
      </c>
      <c r="E100" s="268">
        <v>15825281</v>
      </c>
      <c r="F100" s="268">
        <v>78000919</v>
      </c>
      <c r="G100" s="268">
        <v>78000919</v>
      </c>
      <c r="H100" s="269">
        <v>0</v>
      </c>
      <c r="I100" s="341"/>
      <c r="J100" s="252"/>
      <c r="K100" s="252"/>
      <c r="L100" s="133">
        <f t="shared" si="1"/>
        <v>13</v>
      </c>
    </row>
    <row r="101" spans="1:12">
      <c r="A101" s="255" t="s">
        <v>272</v>
      </c>
      <c r="B101" s="256" t="s">
        <v>273</v>
      </c>
      <c r="C101" s="266">
        <v>178068992.28999999</v>
      </c>
      <c r="D101" s="266">
        <v>0</v>
      </c>
      <c r="E101" s="266">
        <v>22269025.73</v>
      </c>
      <c r="F101" s="266">
        <v>155799966.56</v>
      </c>
      <c r="G101" s="266">
        <v>155799966.56</v>
      </c>
      <c r="H101" s="267">
        <v>0</v>
      </c>
      <c r="I101" s="341"/>
      <c r="J101" s="252"/>
      <c r="K101" s="252"/>
      <c r="L101" s="133">
        <f t="shared" si="1"/>
        <v>9</v>
      </c>
    </row>
    <row r="102" spans="1:12" ht="25.5">
      <c r="A102" s="243" t="s">
        <v>274</v>
      </c>
      <c r="B102" s="244" t="s">
        <v>273</v>
      </c>
      <c r="C102" s="268">
        <v>178068992.28999999</v>
      </c>
      <c r="D102" s="268">
        <v>0</v>
      </c>
      <c r="E102" s="268">
        <v>22269025.73</v>
      </c>
      <c r="F102" s="268">
        <v>155799966.56</v>
      </c>
      <c r="G102" s="268">
        <v>155799966.56</v>
      </c>
      <c r="H102" s="269">
        <v>0</v>
      </c>
      <c r="I102" s="341"/>
      <c r="J102" s="252"/>
      <c r="K102" s="252"/>
      <c r="L102" s="133">
        <f t="shared" si="1"/>
        <v>13</v>
      </c>
    </row>
    <row r="103" spans="1:12">
      <c r="A103" s="255" t="s">
        <v>275</v>
      </c>
      <c r="B103" s="256" t="s">
        <v>276</v>
      </c>
      <c r="C103" s="266">
        <v>254286473.88999999</v>
      </c>
      <c r="D103" s="266">
        <v>0</v>
      </c>
      <c r="E103" s="266">
        <v>38298722.140000001</v>
      </c>
      <c r="F103" s="266">
        <v>215987751.75</v>
      </c>
      <c r="G103" s="266">
        <v>215987751.75</v>
      </c>
      <c r="H103" s="267">
        <v>0</v>
      </c>
      <c r="I103" s="341"/>
      <c r="J103" s="252"/>
      <c r="K103" s="252"/>
      <c r="L103" s="133">
        <f t="shared" si="1"/>
        <v>9</v>
      </c>
    </row>
    <row r="104" spans="1:12">
      <c r="A104" s="243" t="s">
        <v>277</v>
      </c>
      <c r="B104" s="244" t="s">
        <v>276</v>
      </c>
      <c r="C104" s="268">
        <v>254286473.88999999</v>
      </c>
      <c r="D104" s="268">
        <v>0</v>
      </c>
      <c r="E104" s="268">
        <v>38298722.140000001</v>
      </c>
      <c r="F104" s="268">
        <v>215987751.75</v>
      </c>
      <c r="G104" s="268">
        <v>215987751.75</v>
      </c>
      <c r="H104" s="269">
        <v>0</v>
      </c>
      <c r="I104" s="341"/>
      <c r="J104" s="252"/>
      <c r="K104" s="252"/>
      <c r="L104" s="133">
        <f t="shared" si="1"/>
        <v>13</v>
      </c>
    </row>
    <row r="105" spans="1:12">
      <c r="A105" s="333" t="s">
        <v>643</v>
      </c>
      <c r="B105" s="258" t="s">
        <v>53</v>
      </c>
      <c r="C105" s="281">
        <v>2971926</v>
      </c>
      <c r="D105" s="281">
        <v>0</v>
      </c>
      <c r="E105" s="281">
        <v>2971926</v>
      </c>
      <c r="F105" s="281">
        <v>0</v>
      </c>
      <c r="G105" s="281">
        <v>0</v>
      </c>
      <c r="H105" s="334">
        <v>0</v>
      </c>
      <c r="I105" s="341"/>
      <c r="J105" s="252"/>
      <c r="K105" s="252"/>
      <c r="L105" s="133">
        <f t="shared" si="1"/>
        <v>6</v>
      </c>
    </row>
    <row r="106" spans="1:12">
      <c r="A106" s="255" t="s">
        <v>644</v>
      </c>
      <c r="B106" s="256" t="s">
        <v>645</v>
      </c>
      <c r="C106" s="266">
        <v>2971926</v>
      </c>
      <c r="D106" s="266">
        <v>0</v>
      </c>
      <c r="E106" s="266">
        <v>2971926</v>
      </c>
      <c r="F106" s="266">
        <v>0</v>
      </c>
      <c r="G106" s="266">
        <v>0</v>
      </c>
      <c r="H106" s="267">
        <v>0</v>
      </c>
      <c r="I106" s="341"/>
      <c r="J106" s="252"/>
      <c r="K106" s="252"/>
      <c r="L106" s="133">
        <f t="shared" si="1"/>
        <v>9</v>
      </c>
    </row>
    <row r="107" spans="1:12">
      <c r="A107" s="243" t="s">
        <v>646</v>
      </c>
      <c r="B107" s="244" t="s">
        <v>645</v>
      </c>
      <c r="C107" s="268">
        <v>2971926</v>
      </c>
      <c r="D107" s="268">
        <v>0</v>
      </c>
      <c r="E107" s="268">
        <v>2971926</v>
      </c>
      <c r="F107" s="268">
        <v>0</v>
      </c>
      <c r="G107" s="268">
        <v>0</v>
      </c>
      <c r="H107" s="269">
        <v>0</v>
      </c>
      <c r="I107" s="341"/>
      <c r="J107" s="252"/>
      <c r="K107" s="252"/>
      <c r="L107" s="133">
        <f t="shared" si="1"/>
        <v>13</v>
      </c>
    </row>
    <row r="108" spans="1:12">
      <c r="A108" s="255" t="s">
        <v>647</v>
      </c>
      <c r="B108" s="256" t="s">
        <v>648</v>
      </c>
      <c r="C108" s="266">
        <v>0</v>
      </c>
      <c r="D108" s="266">
        <v>0</v>
      </c>
      <c r="E108" s="266">
        <v>0</v>
      </c>
      <c r="F108" s="266">
        <v>0</v>
      </c>
      <c r="G108" s="266">
        <v>0</v>
      </c>
      <c r="H108" s="267">
        <v>0</v>
      </c>
      <c r="I108" s="341"/>
      <c r="J108" s="252"/>
      <c r="K108" s="252"/>
      <c r="L108" s="133">
        <f t="shared" si="1"/>
        <v>9</v>
      </c>
    </row>
    <row r="109" spans="1:12">
      <c r="A109" s="243" t="s">
        <v>649</v>
      </c>
      <c r="B109" s="244" t="s">
        <v>650</v>
      </c>
      <c r="C109" s="268">
        <v>0</v>
      </c>
      <c r="D109" s="268">
        <v>0</v>
      </c>
      <c r="E109" s="268">
        <v>0</v>
      </c>
      <c r="F109" s="268">
        <v>0</v>
      </c>
      <c r="G109" s="268">
        <v>0</v>
      </c>
      <c r="H109" s="269">
        <v>0</v>
      </c>
      <c r="I109" s="341"/>
      <c r="J109" s="252"/>
      <c r="K109" s="252"/>
      <c r="L109" s="133">
        <f t="shared" si="1"/>
        <v>13</v>
      </c>
    </row>
    <row r="110" spans="1:12">
      <c r="A110" s="333" t="s">
        <v>54</v>
      </c>
      <c r="B110" s="258" t="s">
        <v>55</v>
      </c>
      <c r="C110" s="281">
        <v>13713105548.059999</v>
      </c>
      <c r="D110" s="281">
        <v>32004875</v>
      </c>
      <c r="E110" s="281">
        <v>2182786254.3299999</v>
      </c>
      <c r="F110" s="281">
        <v>11562324168.73</v>
      </c>
      <c r="G110" s="281">
        <v>11562324168.73</v>
      </c>
      <c r="H110" s="334">
        <v>0</v>
      </c>
      <c r="I110" s="341"/>
      <c r="J110" s="252"/>
      <c r="K110" s="252"/>
      <c r="L110" s="133">
        <f t="shared" si="1"/>
        <v>6</v>
      </c>
    </row>
    <row r="111" spans="1:12">
      <c r="A111" s="255" t="s">
        <v>278</v>
      </c>
      <c r="B111" s="256" t="s">
        <v>279</v>
      </c>
      <c r="C111" s="266">
        <v>13713105548.059999</v>
      </c>
      <c r="D111" s="266">
        <v>32004875</v>
      </c>
      <c r="E111" s="266">
        <v>2182786254.3299999</v>
      </c>
      <c r="F111" s="266">
        <v>11562324168.73</v>
      </c>
      <c r="G111" s="266">
        <v>11562324168.73</v>
      </c>
      <c r="H111" s="267">
        <v>0</v>
      </c>
      <c r="I111" s="341"/>
      <c r="J111" s="252"/>
      <c r="K111" s="252"/>
      <c r="L111" s="133">
        <f t="shared" si="1"/>
        <v>9</v>
      </c>
    </row>
    <row r="112" spans="1:12">
      <c r="A112" s="243" t="s">
        <v>651</v>
      </c>
      <c r="B112" s="244" t="s">
        <v>279</v>
      </c>
      <c r="C112" s="268">
        <v>124020207</v>
      </c>
      <c r="D112" s="268">
        <v>0</v>
      </c>
      <c r="E112" s="268">
        <v>0</v>
      </c>
      <c r="F112" s="268">
        <v>124020207</v>
      </c>
      <c r="G112" s="268">
        <v>124020207</v>
      </c>
      <c r="H112" s="269">
        <v>0</v>
      </c>
      <c r="I112" s="341"/>
      <c r="J112" s="252"/>
      <c r="K112" s="252"/>
      <c r="L112" s="133">
        <f t="shared" si="1"/>
        <v>13</v>
      </c>
    </row>
    <row r="113" spans="1:12">
      <c r="A113" s="243" t="s">
        <v>280</v>
      </c>
      <c r="B113" s="244" t="s">
        <v>281</v>
      </c>
      <c r="C113" s="268">
        <v>13589085341.059999</v>
      </c>
      <c r="D113" s="268">
        <v>32004875</v>
      </c>
      <c r="E113" s="268">
        <v>2182786254.3299999</v>
      </c>
      <c r="F113" s="268">
        <v>11438303961.73</v>
      </c>
      <c r="G113" s="268">
        <v>11438303961.73</v>
      </c>
      <c r="H113" s="269">
        <v>0</v>
      </c>
      <c r="I113" s="341"/>
      <c r="J113" s="252"/>
      <c r="K113" s="252"/>
      <c r="L113" s="133">
        <f t="shared" si="1"/>
        <v>13</v>
      </c>
    </row>
    <row r="114" spans="1:12">
      <c r="A114" s="333" t="s">
        <v>652</v>
      </c>
      <c r="B114" s="258" t="s">
        <v>653</v>
      </c>
      <c r="C114" s="281">
        <v>0</v>
      </c>
      <c r="D114" s="281">
        <v>0</v>
      </c>
      <c r="E114" s="281">
        <v>0</v>
      </c>
      <c r="F114" s="281">
        <v>0</v>
      </c>
      <c r="G114" s="281">
        <v>0</v>
      </c>
      <c r="H114" s="334">
        <v>0</v>
      </c>
      <c r="I114" s="341"/>
      <c r="J114" s="252"/>
      <c r="K114" s="252"/>
      <c r="L114" s="133">
        <f t="shared" si="1"/>
        <v>6</v>
      </c>
    </row>
    <row r="115" spans="1:12">
      <c r="A115" s="255" t="s">
        <v>654</v>
      </c>
      <c r="B115" s="256" t="s">
        <v>655</v>
      </c>
      <c r="C115" s="266">
        <v>0</v>
      </c>
      <c r="D115" s="266">
        <v>0</v>
      </c>
      <c r="E115" s="266">
        <v>0</v>
      </c>
      <c r="F115" s="266">
        <v>0</v>
      </c>
      <c r="G115" s="266">
        <v>0</v>
      </c>
      <c r="H115" s="267">
        <v>0</v>
      </c>
      <c r="I115" s="341"/>
      <c r="J115" s="252"/>
      <c r="K115" s="252"/>
      <c r="L115" s="133">
        <f t="shared" si="1"/>
        <v>9</v>
      </c>
    </row>
    <row r="116" spans="1:12">
      <c r="A116" s="243" t="s">
        <v>656</v>
      </c>
      <c r="B116" s="244" t="s">
        <v>655</v>
      </c>
      <c r="C116" s="268">
        <v>0</v>
      </c>
      <c r="D116" s="268">
        <v>0</v>
      </c>
      <c r="E116" s="268">
        <v>0</v>
      </c>
      <c r="F116" s="268">
        <v>0</v>
      </c>
      <c r="G116" s="268">
        <v>0</v>
      </c>
      <c r="H116" s="269">
        <v>0</v>
      </c>
      <c r="I116" s="341"/>
      <c r="J116" s="252"/>
      <c r="K116" s="252"/>
      <c r="L116" s="133">
        <f t="shared" si="1"/>
        <v>13</v>
      </c>
    </row>
    <row r="117" spans="1:12">
      <c r="A117" s="333" t="s">
        <v>56</v>
      </c>
      <c r="B117" s="258" t="s">
        <v>57</v>
      </c>
      <c r="C117" s="281">
        <v>429213051.63999999</v>
      </c>
      <c r="D117" s="281">
        <v>0</v>
      </c>
      <c r="E117" s="281">
        <v>24570049</v>
      </c>
      <c r="F117" s="281">
        <v>404643002.63999999</v>
      </c>
      <c r="G117" s="281">
        <v>404643002.63999999</v>
      </c>
      <c r="H117" s="334">
        <v>0</v>
      </c>
      <c r="I117" s="341"/>
      <c r="J117" s="252"/>
      <c r="K117" s="252"/>
      <c r="L117" s="133">
        <f t="shared" si="1"/>
        <v>6</v>
      </c>
    </row>
    <row r="118" spans="1:12">
      <c r="A118" s="255" t="s">
        <v>282</v>
      </c>
      <c r="B118" s="256" t="s">
        <v>283</v>
      </c>
      <c r="C118" s="266">
        <v>429213051.63999999</v>
      </c>
      <c r="D118" s="266">
        <v>0</v>
      </c>
      <c r="E118" s="266">
        <v>24570049</v>
      </c>
      <c r="F118" s="266">
        <v>404643002.63999999</v>
      </c>
      <c r="G118" s="266">
        <v>404643002.63999999</v>
      </c>
      <c r="H118" s="267">
        <v>0</v>
      </c>
      <c r="I118" s="341"/>
      <c r="J118" s="252"/>
      <c r="K118" s="252"/>
      <c r="L118" s="133">
        <f t="shared" si="1"/>
        <v>9</v>
      </c>
    </row>
    <row r="119" spans="1:12">
      <c r="A119" s="243" t="s">
        <v>284</v>
      </c>
      <c r="B119" s="244" t="s">
        <v>283</v>
      </c>
      <c r="C119" s="268">
        <v>429213051.63999999</v>
      </c>
      <c r="D119" s="268">
        <v>0</v>
      </c>
      <c r="E119" s="268">
        <v>24570049</v>
      </c>
      <c r="F119" s="268">
        <v>404643002.63999999</v>
      </c>
      <c r="G119" s="268">
        <v>404643002.63999999</v>
      </c>
      <c r="H119" s="269">
        <v>0</v>
      </c>
      <c r="I119" s="341"/>
      <c r="J119" s="252"/>
      <c r="K119" s="252"/>
      <c r="L119" s="133">
        <f t="shared" si="1"/>
        <v>13</v>
      </c>
    </row>
    <row r="120" spans="1:12">
      <c r="A120" s="255" t="s">
        <v>657</v>
      </c>
      <c r="B120" s="256" t="s">
        <v>658</v>
      </c>
      <c r="C120" s="266">
        <v>0</v>
      </c>
      <c r="D120" s="266">
        <v>0</v>
      </c>
      <c r="E120" s="266">
        <v>0</v>
      </c>
      <c r="F120" s="266">
        <v>0</v>
      </c>
      <c r="G120" s="266">
        <v>0</v>
      </c>
      <c r="H120" s="267">
        <v>0</v>
      </c>
      <c r="I120" s="341"/>
      <c r="J120" s="252"/>
      <c r="K120" s="252"/>
      <c r="L120" s="133">
        <f t="shared" si="1"/>
        <v>9</v>
      </c>
    </row>
    <row r="121" spans="1:12">
      <c r="A121" s="243" t="s">
        <v>659</v>
      </c>
      <c r="B121" s="244" t="s">
        <v>658</v>
      </c>
      <c r="C121" s="268">
        <v>0</v>
      </c>
      <c r="D121" s="268">
        <v>0</v>
      </c>
      <c r="E121" s="268">
        <v>0</v>
      </c>
      <c r="F121" s="268">
        <v>0</v>
      </c>
      <c r="G121" s="268">
        <v>0</v>
      </c>
      <c r="H121" s="269">
        <v>0</v>
      </c>
      <c r="I121" s="341"/>
      <c r="J121" s="252"/>
      <c r="K121" s="252"/>
      <c r="L121" s="133">
        <f t="shared" si="1"/>
        <v>13</v>
      </c>
    </row>
    <row r="122" spans="1:12" ht="25.5">
      <c r="A122" s="333" t="s">
        <v>60</v>
      </c>
      <c r="B122" s="258" t="s">
        <v>61</v>
      </c>
      <c r="C122" s="281">
        <v>-33239650.649999999</v>
      </c>
      <c r="D122" s="281">
        <v>24570049</v>
      </c>
      <c r="E122" s="281">
        <v>1077635</v>
      </c>
      <c r="F122" s="281">
        <v>-9747236.6500000004</v>
      </c>
      <c r="G122" s="281">
        <v>-9747236.6500000004</v>
      </c>
      <c r="H122" s="334">
        <v>0</v>
      </c>
      <c r="I122" s="341"/>
      <c r="J122" s="252"/>
      <c r="K122" s="252"/>
      <c r="L122" s="133">
        <f t="shared" si="1"/>
        <v>6</v>
      </c>
    </row>
    <row r="123" spans="1:12">
      <c r="A123" s="255" t="s">
        <v>285</v>
      </c>
      <c r="B123" s="256" t="s">
        <v>283</v>
      </c>
      <c r="C123" s="266">
        <v>-33239650.649999999</v>
      </c>
      <c r="D123" s="266">
        <v>24570049</v>
      </c>
      <c r="E123" s="266">
        <v>1077635</v>
      </c>
      <c r="F123" s="266">
        <v>-9747236.6500000004</v>
      </c>
      <c r="G123" s="266">
        <v>-9747236.6500000004</v>
      </c>
      <c r="H123" s="267">
        <v>0</v>
      </c>
      <c r="I123" s="341"/>
      <c r="J123" s="252"/>
      <c r="K123" s="252"/>
      <c r="L123" s="133">
        <f t="shared" si="1"/>
        <v>9</v>
      </c>
    </row>
    <row r="124" spans="1:12">
      <c r="A124" s="243" t="s">
        <v>286</v>
      </c>
      <c r="B124" s="244" t="s">
        <v>283</v>
      </c>
      <c r="C124" s="268">
        <v>-33239650.649999999</v>
      </c>
      <c r="D124" s="268">
        <v>24570049</v>
      </c>
      <c r="E124" s="268">
        <v>1077635</v>
      </c>
      <c r="F124" s="268">
        <v>-9747236.6500000004</v>
      </c>
      <c r="G124" s="268">
        <v>-9747236.6500000004</v>
      </c>
      <c r="H124" s="269">
        <v>0</v>
      </c>
      <c r="I124" s="341"/>
      <c r="J124" s="252"/>
      <c r="K124" s="252"/>
      <c r="L124" s="133">
        <f t="shared" si="1"/>
        <v>13</v>
      </c>
    </row>
    <row r="125" spans="1:12">
      <c r="A125" s="255" t="s">
        <v>660</v>
      </c>
      <c r="B125" s="256" t="s">
        <v>658</v>
      </c>
      <c r="C125" s="266">
        <v>0</v>
      </c>
      <c r="D125" s="266">
        <v>0</v>
      </c>
      <c r="E125" s="266">
        <v>0</v>
      </c>
      <c r="F125" s="266">
        <v>0</v>
      </c>
      <c r="G125" s="266">
        <v>0</v>
      </c>
      <c r="H125" s="267">
        <v>0</v>
      </c>
      <c r="I125" s="341"/>
      <c r="J125" s="252"/>
      <c r="K125" s="252"/>
      <c r="L125" s="133">
        <f t="shared" si="1"/>
        <v>9</v>
      </c>
    </row>
    <row r="126" spans="1:12">
      <c r="A126" s="243" t="s">
        <v>661</v>
      </c>
      <c r="B126" s="244" t="s">
        <v>658</v>
      </c>
      <c r="C126" s="268">
        <v>0</v>
      </c>
      <c r="D126" s="268">
        <v>0</v>
      </c>
      <c r="E126" s="268">
        <v>0</v>
      </c>
      <c r="F126" s="268">
        <v>0</v>
      </c>
      <c r="G126" s="268">
        <v>0</v>
      </c>
      <c r="H126" s="269">
        <v>0</v>
      </c>
      <c r="I126" s="341"/>
      <c r="J126" s="252"/>
      <c r="K126" s="252"/>
      <c r="L126" s="133">
        <f t="shared" si="1"/>
        <v>13</v>
      </c>
    </row>
    <row r="127" spans="1:12">
      <c r="A127" s="137" t="s">
        <v>287</v>
      </c>
      <c r="B127" s="138" t="s">
        <v>13</v>
      </c>
      <c r="C127" s="270">
        <v>13650109115.84</v>
      </c>
      <c r="D127" s="270">
        <v>4923044671.8299999</v>
      </c>
      <c r="E127" s="270">
        <v>4470405791.1700001</v>
      </c>
      <c r="F127" s="270">
        <v>13197470235.18</v>
      </c>
      <c r="G127" s="270">
        <v>10138000509.120001</v>
      </c>
      <c r="H127" s="271">
        <v>3059469726.0599999</v>
      </c>
      <c r="I127" s="341"/>
      <c r="J127" s="252"/>
      <c r="K127" s="252"/>
      <c r="L127" s="133">
        <f t="shared" si="1"/>
        <v>1</v>
      </c>
    </row>
    <row r="128" spans="1:12">
      <c r="A128" s="139" t="s">
        <v>18</v>
      </c>
      <c r="B128" s="140" t="s">
        <v>19</v>
      </c>
      <c r="C128" s="264">
        <v>3163524106.4299998</v>
      </c>
      <c r="D128" s="264">
        <v>4308762343.8299999</v>
      </c>
      <c r="E128" s="264">
        <v>1488903049.3299999</v>
      </c>
      <c r="F128" s="264">
        <v>343664811.93000001</v>
      </c>
      <c r="G128" s="264">
        <v>130044038.87</v>
      </c>
      <c r="H128" s="265">
        <v>213620773.06</v>
      </c>
      <c r="I128" s="341"/>
      <c r="J128" s="252"/>
      <c r="K128" s="252"/>
      <c r="L128" s="133">
        <f t="shared" si="1"/>
        <v>3</v>
      </c>
    </row>
    <row r="129" spans="1:12">
      <c r="A129" s="333" t="s">
        <v>22</v>
      </c>
      <c r="B129" s="258" t="s">
        <v>23</v>
      </c>
      <c r="C129" s="281">
        <v>0</v>
      </c>
      <c r="D129" s="281">
        <v>670891583.80999994</v>
      </c>
      <c r="E129" s="281">
        <v>670891583.80999994</v>
      </c>
      <c r="F129" s="281">
        <v>0</v>
      </c>
      <c r="G129" s="281">
        <v>0</v>
      </c>
      <c r="H129" s="334">
        <v>0</v>
      </c>
      <c r="I129" s="341"/>
      <c r="J129" s="252"/>
      <c r="K129" s="252"/>
      <c r="L129" s="133">
        <f t="shared" si="1"/>
        <v>6</v>
      </c>
    </row>
    <row r="130" spans="1:12">
      <c r="A130" s="255" t="s">
        <v>288</v>
      </c>
      <c r="B130" s="256" t="s">
        <v>276</v>
      </c>
      <c r="C130" s="266">
        <v>0</v>
      </c>
      <c r="D130" s="266">
        <v>875837.55</v>
      </c>
      <c r="E130" s="266">
        <v>875837.55</v>
      </c>
      <c r="F130" s="266">
        <v>0</v>
      </c>
      <c r="G130" s="266">
        <v>0</v>
      </c>
      <c r="H130" s="267">
        <v>0</v>
      </c>
      <c r="I130" s="341"/>
      <c r="J130" s="252"/>
      <c r="K130" s="252"/>
      <c r="L130" s="133">
        <f t="shared" si="1"/>
        <v>9</v>
      </c>
    </row>
    <row r="131" spans="1:12">
      <c r="A131" s="243" t="s">
        <v>289</v>
      </c>
      <c r="B131" s="244" t="s">
        <v>276</v>
      </c>
      <c r="C131" s="268">
        <v>0</v>
      </c>
      <c r="D131" s="268">
        <v>875837.55</v>
      </c>
      <c r="E131" s="268">
        <v>875837.55</v>
      </c>
      <c r="F131" s="268">
        <v>0</v>
      </c>
      <c r="G131" s="268">
        <v>0</v>
      </c>
      <c r="H131" s="269">
        <v>0</v>
      </c>
      <c r="I131" s="341"/>
      <c r="J131" s="252"/>
      <c r="K131" s="252"/>
      <c r="L131" s="133">
        <f t="shared" si="1"/>
        <v>13</v>
      </c>
    </row>
    <row r="132" spans="1:12">
      <c r="A132" s="255" t="s">
        <v>290</v>
      </c>
      <c r="B132" s="256" t="s">
        <v>291</v>
      </c>
      <c r="C132" s="266">
        <v>0</v>
      </c>
      <c r="D132" s="266">
        <v>670015746.25999999</v>
      </c>
      <c r="E132" s="266">
        <v>670015746.25999999</v>
      </c>
      <c r="F132" s="266">
        <v>0</v>
      </c>
      <c r="G132" s="266">
        <v>0</v>
      </c>
      <c r="H132" s="267">
        <v>0</v>
      </c>
      <c r="I132" s="341"/>
      <c r="J132" s="252"/>
      <c r="K132" s="252"/>
      <c r="L132" s="133">
        <f t="shared" si="1"/>
        <v>9</v>
      </c>
    </row>
    <row r="133" spans="1:12">
      <c r="A133" s="243" t="s">
        <v>292</v>
      </c>
      <c r="B133" s="244" t="s">
        <v>293</v>
      </c>
      <c r="C133" s="268">
        <v>0</v>
      </c>
      <c r="D133" s="268">
        <v>670015746.25999999</v>
      </c>
      <c r="E133" s="268">
        <v>670015746.25999999</v>
      </c>
      <c r="F133" s="268">
        <v>0</v>
      </c>
      <c r="G133" s="268">
        <v>0</v>
      </c>
      <c r="H133" s="269">
        <v>0</v>
      </c>
      <c r="I133" s="341"/>
      <c r="J133" s="252"/>
      <c r="K133" s="252"/>
      <c r="L133" s="133">
        <f t="shared" si="1"/>
        <v>13</v>
      </c>
    </row>
    <row r="134" spans="1:12">
      <c r="A134" s="333" t="s">
        <v>26</v>
      </c>
      <c r="B134" s="258" t="s">
        <v>27</v>
      </c>
      <c r="C134" s="281">
        <v>2221138034</v>
      </c>
      <c r="D134" s="281">
        <v>2738520308.5</v>
      </c>
      <c r="E134" s="281">
        <v>562474308</v>
      </c>
      <c r="F134" s="281">
        <v>45092033.5</v>
      </c>
      <c r="G134" s="281">
        <v>38201315.5</v>
      </c>
      <c r="H134" s="334">
        <v>6890718</v>
      </c>
      <c r="I134" s="341"/>
      <c r="J134" s="252"/>
      <c r="K134" s="252"/>
      <c r="L134" s="133">
        <f t="shared" si="1"/>
        <v>6</v>
      </c>
    </row>
    <row r="135" spans="1:12">
      <c r="A135" s="255" t="s">
        <v>662</v>
      </c>
      <c r="B135" s="256" t="s">
        <v>663</v>
      </c>
      <c r="C135" s="266">
        <v>0</v>
      </c>
      <c r="D135" s="266">
        <v>0</v>
      </c>
      <c r="E135" s="266">
        <v>0</v>
      </c>
      <c r="F135" s="266">
        <v>0</v>
      </c>
      <c r="G135" s="266">
        <v>0</v>
      </c>
      <c r="H135" s="267">
        <v>0</v>
      </c>
      <c r="I135" s="341"/>
      <c r="J135" s="252"/>
      <c r="K135" s="252"/>
      <c r="L135" s="133">
        <f t="shared" si="1"/>
        <v>9</v>
      </c>
    </row>
    <row r="136" spans="1:12">
      <c r="A136" s="243" t="s">
        <v>664</v>
      </c>
      <c r="B136" s="244" t="s">
        <v>665</v>
      </c>
      <c r="C136" s="268">
        <v>0</v>
      </c>
      <c r="D136" s="268">
        <v>0</v>
      </c>
      <c r="E136" s="268">
        <v>0</v>
      </c>
      <c r="F136" s="268">
        <v>0</v>
      </c>
      <c r="G136" s="268">
        <v>0</v>
      </c>
      <c r="H136" s="269">
        <v>0</v>
      </c>
      <c r="I136" s="341"/>
      <c r="J136" s="252"/>
      <c r="K136" s="252"/>
      <c r="L136" s="133">
        <f t="shared" ref="L136:L199" si="2">+LEN(A136)</f>
        <v>13</v>
      </c>
    </row>
    <row r="137" spans="1:12">
      <c r="A137" s="255" t="s">
        <v>294</v>
      </c>
      <c r="B137" s="256" t="s">
        <v>295</v>
      </c>
      <c r="C137" s="266">
        <v>2221138034</v>
      </c>
      <c r="D137" s="266">
        <v>2738520308.5</v>
      </c>
      <c r="E137" s="266">
        <v>562474308</v>
      </c>
      <c r="F137" s="266">
        <v>45092033.5</v>
      </c>
      <c r="G137" s="266">
        <v>38201315.5</v>
      </c>
      <c r="H137" s="267">
        <v>6890718</v>
      </c>
      <c r="I137" s="341"/>
      <c r="J137" s="252"/>
      <c r="K137" s="252"/>
      <c r="L137" s="133">
        <f t="shared" si="2"/>
        <v>9</v>
      </c>
    </row>
    <row r="138" spans="1:12">
      <c r="A138" s="243" t="s">
        <v>296</v>
      </c>
      <c r="B138" s="244" t="s">
        <v>295</v>
      </c>
      <c r="C138" s="268">
        <v>2221138034</v>
      </c>
      <c r="D138" s="268">
        <v>2738520308.5</v>
      </c>
      <c r="E138" s="268">
        <v>562474308</v>
      </c>
      <c r="F138" s="268">
        <v>45092033.5</v>
      </c>
      <c r="G138" s="268">
        <v>38201315.5</v>
      </c>
      <c r="H138" s="269">
        <v>6890718</v>
      </c>
      <c r="I138" s="341"/>
      <c r="J138" s="252"/>
      <c r="K138" s="252"/>
      <c r="L138" s="133">
        <f t="shared" si="2"/>
        <v>13</v>
      </c>
    </row>
    <row r="139" spans="1:12">
      <c r="A139" s="255" t="s">
        <v>576</v>
      </c>
      <c r="B139" s="256" t="s">
        <v>577</v>
      </c>
      <c r="C139" s="266">
        <v>0</v>
      </c>
      <c r="D139" s="266">
        <v>0</v>
      </c>
      <c r="E139" s="266">
        <v>0</v>
      </c>
      <c r="F139" s="266">
        <v>0</v>
      </c>
      <c r="G139" s="266">
        <v>0</v>
      </c>
      <c r="H139" s="267">
        <v>0</v>
      </c>
      <c r="I139" s="341"/>
      <c r="J139" s="252"/>
      <c r="K139" s="252"/>
      <c r="L139" s="133">
        <f t="shared" si="2"/>
        <v>9</v>
      </c>
    </row>
    <row r="140" spans="1:12" ht="25.5">
      <c r="A140" s="243" t="s">
        <v>578</v>
      </c>
      <c r="B140" s="244" t="s">
        <v>579</v>
      </c>
      <c r="C140" s="268">
        <v>0</v>
      </c>
      <c r="D140" s="268">
        <v>0</v>
      </c>
      <c r="E140" s="268">
        <v>0</v>
      </c>
      <c r="F140" s="268">
        <v>0</v>
      </c>
      <c r="G140" s="268">
        <v>0</v>
      </c>
      <c r="H140" s="269">
        <v>0</v>
      </c>
      <c r="I140" s="341"/>
      <c r="J140" s="252"/>
      <c r="K140" s="252"/>
      <c r="L140" s="133">
        <f t="shared" si="2"/>
        <v>13</v>
      </c>
    </row>
    <row r="141" spans="1:12">
      <c r="A141" s="255" t="s">
        <v>666</v>
      </c>
      <c r="B141" s="256" t="s">
        <v>667</v>
      </c>
      <c r="C141" s="266">
        <v>0</v>
      </c>
      <c r="D141" s="266">
        <v>0</v>
      </c>
      <c r="E141" s="266">
        <v>0</v>
      </c>
      <c r="F141" s="266">
        <v>0</v>
      </c>
      <c r="G141" s="266">
        <v>0</v>
      </c>
      <c r="H141" s="267">
        <v>0</v>
      </c>
      <c r="I141" s="341"/>
      <c r="J141" s="252"/>
      <c r="K141" s="252"/>
      <c r="L141" s="133">
        <f t="shared" si="2"/>
        <v>9</v>
      </c>
    </row>
    <row r="142" spans="1:12">
      <c r="A142" s="243" t="s">
        <v>668</v>
      </c>
      <c r="B142" s="244" t="s">
        <v>667</v>
      </c>
      <c r="C142" s="268">
        <v>0</v>
      </c>
      <c r="D142" s="268">
        <v>0</v>
      </c>
      <c r="E142" s="268">
        <v>0</v>
      </c>
      <c r="F142" s="268">
        <v>0</v>
      </c>
      <c r="G142" s="268">
        <v>0</v>
      </c>
      <c r="H142" s="269">
        <v>0</v>
      </c>
      <c r="I142" s="341"/>
      <c r="J142" s="252"/>
      <c r="K142" s="252"/>
      <c r="L142" s="133">
        <f t="shared" si="2"/>
        <v>13</v>
      </c>
    </row>
    <row r="143" spans="1:12">
      <c r="A143" s="333" t="s">
        <v>30</v>
      </c>
      <c r="B143" s="258" t="s">
        <v>31</v>
      </c>
      <c r="C143" s="281">
        <v>5365874</v>
      </c>
      <c r="D143" s="281">
        <v>133673430</v>
      </c>
      <c r="E143" s="281">
        <v>133673430</v>
      </c>
      <c r="F143" s="281">
        <v>5365874</v>
      </c>
      <c r="G143" s="281">
        <v>5365874</v>
      </c>
      <c r="H143" s="334">
        <v>0</v>
      </c>
      <c r="I143" s="341"/>
      <c r="J143" s="252"/>
      <c r="K143" s="252"/>
      <c r="L143" s="133">
        <f t="shared" si="2"/>
        <v>6</v>
      </c>
    </row>
    <row r="144" spans="1:12">
      <c r="A144" s="255" t="s">
        <v>297</v>
      </c>
      <c r="B144" s="256" t="s">
        <v>298</v>
      </c>
      <c r="C144" s="266">
        <v>0</v>
      </c>
      <c r="D144" s="266">
        <v>38711400</v>
      </c>
      <c r="E144" s="266">
        <v>38711400</v>
      </c>
      <c r="F144" s="266">
        <v>0</v>
      </c>
      <c r="G144" s="266">
        <v>0</v>
      </c>
      <c r="H144" s="267">
        <v>0</v>
      </c>
      <c r="I144" s="341"/>
      <c r="J144" s="252"/>
      <c r="K144" s="252"/>
      <c r="L144" s="133">
        <f t="shared" si="2"/>
        <v>9</v>
      </c>
    </row>
    <row r="145" spans="1:12">
      <c r="A145" s="243" t="s">
        <v>299</v>
      </c>
      <c r="B145" s="244" t="s">
        <v>298</v>
      </c>
      <c r="C145" s="268">
        <v>0</v>
      </c>
      <c r="D145" s="268">
        <v>38711400</v>
      </c>
      <c r="E145" s="268">
        <v>38711400</v>
      </c>
      <c r="F145" s="268">
        <v>0</v>
      </c>
      <c r="G145" s="268">
        <v>0</v>
      </c>
      <c r="H145" s="269">
        <v>0</v>
      </c>
      <c r="I145" s="341"/>
      <c r="J145" s="252"/>
      <c r="K145" s="252"/>
      <c r="L145" s="133">
        <f t="shared" si="2"/>
        <v>13</v>
      </c>
    </row>
    <row r="146" spans="1:12">
      <c r="A146" s="255" t="s">
        <v>300</v>
      </c>
      <c r="B146" s="256" t="s">
        <v>301</v>
      </c>
      <c r="C146" s="266">
        <v>0</v>
      </c>
      <c r="D146" s="266">
        <v>21052100</v>
      </c>
      <c r="E146" s="266">
        <v>21052100</v>
      </c>
      <c r="F146" s="266">
        <v>0</v>
      </c>
      <c r="G146" s="266">
        <v>0</v>
      </c>
      <c r="H146" s="267">
        <v>0</v>
      </c>
      <c r="I146" s="341"/>
      <c r="J146" s="252"/>
      <c r="K146" s="252"/>
      <c r="L146" s="133">
        <f t="shared" si="2"/>
        <v>9</v>
      </c>
    </row>
    <row r="147" spans="1:12">
      <c r="A147" s="243" t="s">
        <v>302</v>
      </c>
      <c r="B147" s="244" t="s">
        <v>301</v>
      </c>
      <c r="C147" s="268">
        <v>0</v>
      </c>
      <c r="D147" s="268">
        <v>21052100</v>
      </c>
      <c r="E147" s="268">
        <v>21052100</v>
      </c>
      <c r="F147" s="268">
        <v>0</v>
      </c>
      <c r="G147" s="268">
        <v>0</v>
      </c>
      <c r="H147" s="269">
        <v>0</v>
      </c>
      <c r="I147" s="341"/>
      <c r="J147" s="252"/>
      <c r="K147" s="252"/>
      <c r="L147" s="133">
        <f t="shared" si="2"/>
        <v>13</v>
      </c>
    </row>
    <row r="148" spans="1:12">
      <c r="A148" s="255" t="s">
        <v>303</v>
      </c>
      <c r="B148" s="256" t="s">
        <v>304</v>
      </c>
      <c r="C148" s="266">
        <v>0</v>
      </c>
      <c r="D148" s="266">
        <v>5411523</v>
      </c>
      <c r="E148" s="266">
        <v>5411523</v>
      </c>
      <c r="F148" s="266">
        <v>0</v>
      </c>
      <c r="G148" s="266">
        <v>0</v>
      </c>
      <c r="H148" s="267">
        <v>0</v>
      </c>
      <c r="I148" s="341"/>
      <c r="J148" s="252"/>
      <c r="K148" s="252"/>
      <c r="L148" s="133">
        <f t="shared" si="2"/>
        <v>9</v>
      </c>
    </row>
    <row r="149" spans="1:12">
      <c r="A149" s="243" t="s">
        <v>305</v>
      </c>
      <c r="B149" s="244" t="s">
        <v>304</v>
      </c>
      <c r="C149" s="268">
        <v>0</v>
      </c>
      <c r="D149" s="268">
        <v>5411523</v>
      </c>
      <c r="E149" s="268">
        <v>5411523</v>
      </c>
      <c r="F149" s="268">
        <v>0</v>
      </c>
      <c r="G149" s="268">
        <v>0</v>
      </c>
      <c r="H149" s="269">
        <v>0</v>
      </c>
      <c r="I149" s="341"/>
      <c r="J149" s="252"/>
      <c r="K149" s="252"/>
      <c r="L149" s="133">
        <f t="shared" si="2"/>
        <v>13</v>
      </c>
    </row>
    <row r="150" spans="1:12">
      <c r="A150" s="255" t="s">
        <v>306</v>
      </c>
      <c r="B150" s="256" t="s">
        <v>307</v>
      </c>
      <c r="C150" s="266">
        <v>0</v>
      </c>
      <c r="D150" s="266">
        <v>27592087</v>
      </c>
      <c r="E150" s="266">
        <v>27592087</v>
      </c>
      <c r="F150" s="266">
        <v>0</v>
      </c>
      <c r="G150" s="266">
        <v>0</v>
      </c>
      <c r="H150" s="267">
        <v>0</v>
      </c>
      <c r="I150" s="341"/>
      <c r="J150" s="252"/>
      <c r="K150" s="252"/>
      <c r="L150" s="133">
        <f t="shared" si="2"/>
        <v>9</v>
      </c>
    </row>
    <row r="151" spans="1:12">
      <c r="A151" s="243" t="s">
        <v>308</v>
      </c>
      <c r="B151" s="244" t="s">
        <v>307</v>
      </c>
      <c r="C151" s="268">
        <v>0</v>
      </c>
      <c r="D151" s="268">
        <v>27592087</v>
      </c>
      <c r="E151" s="268">
        <v>27592087</v>
      </c>
      <c r="F151" s="268">
        <v>0</v>
      </c>
      <c r="G151" s="268">
        <v>0</v>
      </c>
      <c r="H151" s="269">
        <v>0</v>
      </c>
      <c r="I151" s="341"/>
      <c r="J151" s="252"/>
      <c r="K151" s="252"/>
      <c r="L151" s="133">
        <f t="shared" si="2"/>
        <v>13</v>
      </c>
    </row>
    <row r="152" spans="1:12">
      <c r="A152" s="255" t="s">
        <v>309</v>
      </c>
      <c r="B152" s="256" t="s">
        <v>310</v>
      </c>
      <c r="C152" s="266">
        <v>0</v>
      </c>
      <c r="D152" s="266">
        <v>191320</v>
      </c>
      <c r="E152" s="266">
        <v>191320</v>
      </c>
      <c r="F152" s="266">
        <v>0</v>
      </c>
      <c r="G152" s="266">
        <v>0</v>
      </c>
      <c r="H152" s="267">
        <v>0</v>
      </c>
      <c r="I152" s="341"/>
      <c r="J152" s="252"/>
      <c r="K152" s="252"/>
      <c r="L152" s="133">
        <f t="shared" si="2"/>
        <v>9</v>
      </c>
    </row>
    <row r="153" spans="1:12">
      <c r="A153" s="243" t="s">
        <v>311</v>
      </c>
      <c r="B153" s="244" t="s">
        <v>310</v>
      </c>
      <c r="C153" s="268">
        <v>0</v>
      </c>
      <c r="D153" s="268">
        <v>191320</v>
      </c>
      <c r="E153" s="268">
        <v>191320</v>
      </c>
      <c r="F153" s="268">
        <v>0</v>
      </c>
      <c r="G153" s="268">
        <v>0</v>
      </c>
      <c r="H153" s="269">
        <v>0</v>
      </c>
      <c r="I153" s="341"/>
      <c r="J153" s="252"/>
      <c r="K153" s="252"/>
      <c r="L153" s="133">
        <f t="shared" si="2"/>
        <v>13</v>
      </c>
    </row>
    <row r="154" spans="1:12">
      <c r="A154" s="255" t="s">
        <v>312</v>
      </c>
      <c r="B154" s="256" t="s">
        <v>313</v>
      </c>
      <c r="C154" s="266">
        <v>0</v>
      </c>
      <c r="D154" s="266">
        <v>0</v>
      </c>
      <c r="E154" s="266">
        <v>0</v>
      </c>
      <c r="F154" s="266">
        <v>0</v>
      </c>
      <c r="G154" s="266">
        <v>0</v>
      </c>
      <c r="H154" s="267">
        <v>0</v>
      </c>
      <c r="I154" s="341"/>
      <c r="J154" s="252"/>
      <c r="K154" s="252"/>
      <c r="L154" s="133">
        <f t="shared" si="2"/>
        <v>9</v>
      </c>
    </row>
    <row r="155" spans="1:12">
      <c r="A155" s="243" t="s">
        <v>314</v>
      </c>
      <c r="B155" s="244" t="s">
        <v>313</v>
      </c>
      <c r="C155" s="268">
        <v>0</v>
      </c>
      <c r="D155" s="268">
        <v>0</v>
      </c>
      <c r="E155" s="268">
        <v>0</v>
      </c>
      <c r="F155" s="268">
        <v>0</v>
      </c>
      <c r="G155" s="268">
        <v>0</v>
      </c>
      <c r="H155" s="269">
        <v>0</v>
      </c>
      <c r="I155" s="341"/>
      <c r="J155" s="252"/>
      <c r="K155" s="252"/>
      <c r="L155" s="133">
        <f t="shared" si="2"/>
        <v>13</v>
      </c>
    </row>
    <row r="156" spans="1:12" ht="25.5">
      <c r="A156" s="255" t="s">
        <v>315</v>
      </c>
      <c r="B156" s="256" t="s">
        <v>316</v>
      </c>
      <c r="C156" s="266">
        <v>0</v>
      </c>
      <c r="D156" s="266">
        <v>40715000</v>
      </c>
      <c r="E156" s="266">
        <v>40715000</v>
      </c>
      <c r="F156" s="266">
        <v>0</v>
      </c>
      <c r="G156" s="266">
        <v>0</v>
      </c>
      <c r="H156" s="267">
        <v>0</v>
      </c>
      <c r="I156" s="341"/>
      <c r="J156" s="252"/>
      <c r="K156" s="252"/>
      <c r="L156" s="133">
        <f t="shared" si="2"/>
        <v>9</v>
      </c>
    </row>
    <row r="157" spans="1:12" ht="25.5">
      <c r="A157" s="243" t="s">
        <v>317</v>
      </c>
      <c r="B157" s="244" t="s">
        <v>316</v>
      </c>
      <c r="C157" s="268">
        <v>0</v>
      </c>
      <c r="D157" s="268">
        <v>40715000</v>
      </c>
      <c r="E157" s="268">
        <v>40715000</v>
      </c>
      <c r="F157" s="268">
        <v>0</v>
      </c>
      <c r="G157" s="268">
        <v>0</v>
      </c>
      <c r="H157" s="269">
        <v>0</v>
      </c>
      <c r="I157" s="341"/>
      <c r="J157" s="252"/>
      <c r="K157" s="252"/>
      <c r="L157" s="133">
        <f t="shared" si="2"/>
        <v>13</v>
      </c>
    </row>
    <row r="158" spans="1:12">
      <c r="A158" s="255" t="s">
        <v>669</v>
      </c>
      <c r="B158" s="256" t="s">
        <v>670</v>
      </c>
      <c r="C158" s="266">
        <v>5365874</v>
      </c>
      <c r="D158" s="266">
        <v>0</v>
      </c>
      <c r="E158" s="266">
        <v>0</v>
      </c>
      <c r="F158" s="266">
        <v>5365874</v>
      </c>
      <c r="G158" s="266">
        <v>5365874</v>
      </c>
      <c r="H158" s="267">
        <v>0</v>
      </c>
      <c r="I158" s="341"/>
      <c r="J158" s="252"/>
      <c r="K158" s="252"/>
      <c r="L158" s="133">
        <f t="shared" si="2"/>
        <v>9</v>
      </c>
    </row>
    <row r="159" spans="1:12">
      <c r="A159" s="243" t="s">
        <v>671</v>
      </c>
      <c r="B159" s="244" t="s">
        <v>670</v>
      </c>
      <c r="C159" s="268">
        <v>5365874</v>
      </c>
      <c r="D159" s="268">
        <v>0</v>
      </c>
      <c r="E159" s="268">
        <v>0</v>
      </c>
      <c r="F159" s="268">
        <v>5365874</v>
      </c>
      <c r="G159" s="268">
        <v>5365874</v>
      </c>
      <c r="H159" s="269">
        <v>0</v>
      </c>
      <c r="I159" s="341"/>
      <c r="J159" s="252"/>
      <c r="K159" s="252"/>
      <c r="L159" s="133">
        <f t="shared" si="2"/>
        <v>13</v>
      </c>
    </row>
    <row r="160" spans="1:12">
      <c r="A160" s="333" t="s">
        <v>34</v>
      </c>
      <c r="B160" s="258" t="s">
        <v>35</v>
      </c>
      <c r="C160" s="281">
        <v>73147569</v>
      </c>
      <c r="D160" s="281">
        <v>73306267</v>
      </c>
      <c r="E160" s="281">
        <v>74244562</v>
      </c>
      <c r="F160" s="281">
        <v>74085864</v>
      </c>
      <c r="G160" s="281">
        <v>74085864</v>
      </c>
      <c r="H160" s="334">
        <v>0</v>
      </c>
      <c r="I160" s="341"/>
      <c r="J160" s="252"/>
      <c r="K160" s="252"/>
      <c r="L160" s="133">
        <f t="shared" si="2"/>
        <v>6</v>
      </c>
    </row>
    <row r="161" spans="1:12">
      <c r="A161" s="255" t="s">
        <v>318</v>
      </c>
      <c r="B161" s="256" t="s">
        <v>319</v>
      </c>
      <c r="C161" s="266">
        <v>864759</v>
      </c>
      <c r="D161" s="266">
        <v>864000</v>
      </c>
      <c r="E161" s="266">
        <v>2803454</v>
      </c>
      <c r="F161" s="266">
        <v>2804213</v>
      </c>
      <c r="G161" s="266">
        <v>2804213</v>
      </c>
      <c r="H161" s="267">
        <v>0</v>
      </c>
      <c r="I161" s="341"/>
      <c r="J161" s="252"/>
      <c r="K161" s="252"/>
      <c r="L161" s="133">
        <f t="shared" si="2"/>
        <v>9</v>
      </c>
    </row>
    <row r="162" spans="1:12">
      <c r="A162" s="243" t="s">
        <v>320</v>
      </c>
      <c r="B162" s="244" t="s">
        <v>321</v>
      </c>
      <c r="C162" s="268">
        <v>201979759</v>
      </c>
      <c r="D162" s="268">
        <v>0</v>
      </c>
      <c r="E162" s="268">
        <v>2803454</v>
      </c>
      <c r="F162" s="268">
        <v>204783213</v>
      </c>
      <c r="G162" s="268">
        <v>204783213</v>
      </c>
      <c r="H162" s="269">
        <v>0</v>
      </c>
      <c r="I162" s="341"/>
      <c r="J162" s="252"/>
      <c r="K162" s="252"/>
      <c r="L162" s="133">
        <f t="shared" si="2"/>
        <v>13</v>
      </c>
    </row>
    <row r="163" spans="1:12">
      <c r="A163" s="243" t="s">
        <v>322</v>
      </c>
      <c r="B163" s="244" t="s">
        <v>323</v>
      </c>
      <c r="C163" s="268">
        <v>-201115000</v>
      </c>
      <c r="D163" s="268">
        <v>864000</v>
      </c>
      <c r="E163" s="268">
        <v>0</v>
      </c>
      <c r="F163" s="268">
        <v>-201979000</v>
      </c>
      <c r="G163" s="268">
        <v>-201979000</v>
      </c>
      <c r="H163" s="269">
        <v>0</v>
      </c>
      <c r="I163" s="341"/>
      <c r="J163" s="252"/>
      <c r="K163" s="252"/>
      <c r="L163" s="133">
        <f t="shared" si="2"/>
        <v>13</v>
      </c>
    </row>
    <row r="164" spans="1:12">
      <c r="A164" s="255" t="s">
        <v>324</v>
      </c>
      <c r="B164" s="256" t="s">
        <v>325</v>
      </c>
      <c r="C164" s="266">
        <v>263607</v>
      </c>
      <c r="D164" s="266">
        <v>188000</v>
      </c>
      <c r="E164" s="266">
        <v>1771283</v>
      </c>
      <c r="F164" s="266">
        <v>1846890</v>
      </c>
      <c r="G164" s="266">
        <v>1846890</v>
      </c>
      <c r="H164" s="267">
        <v>0</v>
      </c>
      <c r="I164" s="341"/>
      <c r="J164" s="252"/>
      <c r="K164" s="252"/>
      <c r="L164" s="133">
        <f t="shared" si="2"/>
        <v>9</v>
      </c>
    </row>
    <row r="165" spans="1:12">
      <c r="A165" s="243" t="s">
        <v>326</v>
      </c>
      <c r="B165" s="244" t="s">
        <v>321</v>
      </c>
      <c r="C165" s="268">
        <v>41519607</v>
      </c>
      <c r="D165" s="268">
        <v>0</v>
      </c>
      <c r="E165" s="268">
        <v>1771283</v>
      </c>
      <c r="F165" s="268">
        <v>43290890</v>
      </c>
      <c r="G165" s="268">
        <v>43290890</v>
      </c>
      <c r="H165" s="269">
        <v>0</v>
      </c>
      <c r="I165" s="341"/>
      <c r="J165" s="252"/>
      <c r="K165" s="252"/>
      <c r="L165" s="133">
        <f t="shared" si="2"/>
        <v>13</v>
      </c>
    </row>
    <row r="166" spans="1:12">
      <c r="A166" s="243" t="s">
        <v>327</v>
      </c>
      <c r="B166" s="244" t="s">
        <v>323</v>
      </c>
      <c r="C166" s="268">
        <v>-41256000</v>
      </c>
      <c r="D166" s="268">
        <v>188000</v>
      </c>
      <c r="E166" s="268">
        <v>0</v>
      </c>
      <c r="F166" s="268">
        <v>-41444000</v>
      </c>
      <c r="G166" s="268">
        <v>-41444000</v>
      </c>
      <c r="H166" s="269">
        <v>0</v>
      </c>
      <c r="I166" s="341"/>
      <c r="J166" s="252"/>
      <c r="K166" s="252"/>
      <c r="L166" s="133">
        <f t="shared" si="2"/>
        <v>13</v>
      </c>
    </row>
    <row r="167" spans="1:12">
      <c r="A167" s="255" t="s">
        <v>328</v>
      </c>
      <c r="B167" s="256" t="s">
        <v>329</v>
      </c>
      <c r="C167" s="266">
        <v>277</v>
      </c>
      <c r="D167" s="266">
        <v>0</v>
      </c>
      <c r="E167" s="266">
        <v>0</v>
      </c>
      <c r="F167" s="266">
        <v>277</v>
      </c>
      <c r="G167" s="266">
        <v>277</v>
      </c>
      <c r="H167" s="267">
        <v>0</v>
      </c>
      <c r="I167" s="341"/>
      <c r="J167" s="252"/>
      <c r="K167" s="252"/>
      <c r="L167" s="133">
        <f t="shared" si="2"/>
        <v>9</v>
      </c>
    </row>
    <row r="168" spans="1:12">
      <c r="A168" s="243" t="s">
        <v>330</v>
      </c>
      <c r="B168" s="244" t="s">
        <v>321</v>
      </c>
      <c r="C168" s="268">
        <v>6096824</v>
      </c>
      <c r="D168" s="268">
        <v>0</v>
      </c>
      <c r="E168" s="268">
        <v>0</v>
      </c>
      <c r="F168" s="268">
        <v>6096824</v>
      </c>
      <c r="G168" s="268">
        <v>6096824</v>
      </c>
      <c r="H168" s="269">
        <v>0</v>
      </c>
      <c r="I168" s="341"/>
      <c r="J168" s="252"/>
      <c r="K168" s="252"/>
      <c r="L168" s="133">
        <f t="shared" si="2"/>
        <v>13</v>
      </c>
    </row>
    <row r="169" spans="1:12">
      <c r="A169" s="243" t="s">
        <v>331</v>
      </c>
      <c r="B169" s="244" t="s">
        <v>323</v>
      </c>
      <c r="C169" s="268">
        <v>-6096547</v>
      </c>
      <c r="D169" s="268">
        <v>0</v>
      </c>
      <c r="E169" s="268">
        <v>0</v>
      </c>
      <c r="F169" s="268">
        <v>-6096547</v>
      </c>
      <c r="G169" s="268">
        <v>-6096547</v>
      </c>
      <c r="H169" s="269">
        <v>0</v>
      </c>
      <c r="I169" s="341"/>
      <c r="J169" s="252"/>
      <c r="K169" s="252"/>
      <c r="L169" s="133">
        <f t="shared" si="2"/>
        <v>13</v>
      </c>
    </row>
    <row r="170" spans="1:12">
      <c r="A170" s="255" t="s">
        <v>332</v>
      </c>
      <c r="B170" s="256" t="s">
        <v>333</v>
      </c>
      <c r="C170" s="266">
        <v>61539272</v>
      </c>
      <c r="D170" s="266">
        <v>61839000</v>
      </c>
      <c r="E170" s="266">
        <v>59873300</v>
      </c>
      <c r="F170" s="266">
        <v>59573572</v>
      </c>
      <c r="G170" s="266">
        <v>59573572</v>
      </c>
      <c r="H170" s="267">
        <v>0</v>
      </c>
      <c r="I170" s="341"/>
      <c r="J170" s="252"/>
      <c r="K170" s="252"/>
      <c r="L170" s="133">
        <f t="shared" si="2"/>
        <v>9</v>
      </c>
    </row>
    <row r="171" spans="1:12">
      <c r="A171" s="243" t="s">
        <v>334</v>
      </c>
      <c r="B171" s="244" t="s">
        <v>321</v>
      </c>
      <c r="C171" s="268">
        <v>939639272</v>
      </c>
      <c r="D171" s="268">
        <v>300000</v>
      </c>
      <c r="E171" s="268">
        <v>59873300</v>
      </c>
      <c r="F171" s="268">
        <v>999212572</v>
      </c>
      <c r="G171" s="268">
        <v>999212572</v>
      </c>
      <c r="H171" s="269">
        <v>0</v>
      </c>
      <c r="I171" s="341"/>
      <c r="J171" s="252"/>
      <c r="K171" s="252"/>
      <c r="L171" s="133">
        <f t="shared" si="2"/>
        <v>13</v>
      </c>
    </row>
    <row r="172" spans="1:12">
      <c r="A172" s="243" t="s">
        <v>335</v>
      </c>
      <c r="B172" s="244" t="s">
        <v>323</v>
      </c>
      <c r="C172" s="268">
        <v>-878100000</v>
      </c>
      <c r="D172" s="268">
        <v>61539000</v>
      </c>
      <c r="E172" s="268">
        <v>0</v>
      </c>
      <c r="F172" s="268">
        <v>-939639000</v>
      </c>
      <c r="G172" s="268">
        <v>-939639000</v>
      </c>
      <c r="H172" s="269">
        <v>0</v>
      </c>
      <c r="I172" s="341"/>
      <c r="J172" s="252"/>
      <c r="K172" s="252"/>
      <c r="L172" s="133">
        <f t="shared" si="2"/>
        <v>13</v>
      </c>
    </row>
    <row r="173" spans="1:12">
      <c r="A173" s="255" t="s">
        <v>336</v>
      </c>
      <c r="B173" s="256" t="s">
        <v>337</v>
      </c>
      <c r="C173" s="266">
        <v>2327728</v>
      </c>
      <c r="D173" s="266">
        <v>2273000</v>
      </c>
      <c r="E173" s="266">
        <v>3710535</v>
      </c>
      <c r="F173" s="266">
        <v>3765263</v>
      </c>
      <c r="G173" s="266">
        <v>3765263</v>
      </c>
      <c r="H173" s="267">
        <v>0</v>
      </c>
      <c r="I173" s="341"/>
      <c r="J173" s="252"/>
      <c r="K173" s="252"/>
      <c r="L173" s="133">
        <f t="shared" si="2"/>
        <v>9</v>
      </c>
    </row>
    <row r="174" spans="1:12">
      <c r="A174" s="243" t="s">
        <v>338</v>
      </c>
      <c r="B174" s="244" t="s">
        <v>339</v>
      </c>
      <c r="C174" s="268">
        <v>125856041</v>
      </c>
      <c r="D174" s="268">
        <v>0</v>
      </c>
      <c r="E174" s="268">
        <v>3710535</v>
      </c>
      <c r="F174" s="268">
        <v>129566576</v>
      </c>
      <c r="G174" s="268">
        <v>129566576</v>
      </c>
      <c r="H174" s="269">
        <v>0</v>
      </c>
      <c r="I174" s="341"/>
      <c r="J174" s="252"/>
      <c r="K174" s="252"/>
      <c r="L174" s="133">
        <f t="shared" si="2"/>
        <v>13</v>
      </c>
    </row>
    <row r="175" spans="1:12">
      <c r="A175" s="243" t="s">
        <v>340</v>
      </c>
      <c r="B175" s="244" t="s">
        <v>341</v>
      </c>
      <c r="C175" s="268">
        <v>-123528313</v>
      </c>
      <c r="D175" s="268">
        <v>2273000</v>
      </c>
      <c r="E175" s="268">
        <v>0</v>
      </c>
      <c r="F175" s="268">
        <v>-125801313</v>
      </c>
      <c r="G175" s="268">
        <v>-125801313</v>
      </c>
      <c r="H175" s="269">
        <v>0</v>
      </c>
      <c r="I175" s="341"/>
      <c r="J175" s="252"/>
      <c r="K175" s="252"/>
      <c r="L175" s="133">
        <f t="shared" si="2"/>
        <v>13</v>
      </c>
    </row>
    <row r="176" spans="1:12" ht="25.5">
      <c r="A176" s="243" t="s">
        <v>342</v>
      </c>
      <c r="B176" s="244" t="s">
        <v>343</v>
      </c>
      <c r="C176" s="268">
        <v>154687</v>
      </c>
      <c r="D176" s="268">
        <v>0</v>
      </c>
      <c r="E176" s="268">
        <v>0</v>
      </c>
      <c r="F176" s="268">
        <v>154687</v>
      </c>
      <c r="G176" s="268">
        <v>154687</v>
      </c>
      <c r="H176" s="269">
        <v>0</v>
      </c>
      <c r="I176" s="341"/>
      <c r="J176" s="252"/>
      <c r="K176" s="252"/>
      <c r="L176" s="133">
        <f t="shared" si="2"/>
        <v>13</v>
      </c>
    </row>
    <row r="177" spans="1:25" ht="25.5">
      <c r="A177" s="243" t="s">
        <v>344</v>
      </c>
      <c r="B177" s="244" t="s">
        <v>345</v>
      </c>
      <c r="C177" s="268">
        <v>-154687</v>
      </c>
      <c r="D177" s="268">
        <v>0</v>
      </c>
      <c r="E177" s="268">
        <v>0</v>
      </c>
      <c r="F177" s="268">
        <v>-154687</v>
      </c>
      <c r="G177" s="268">
        <v>-154687</v>
      </c>
      <c r="H177" s="269">
        <v>0</v>
      </c>
      <c r="I177" s="341"/>
      <c r="J177" s="252"/>
      <c r="K177" s="252"/>
      <c r="L177" s="133">
        <f t="shared" si="2"/>
        <v>13</v>
      </c>
    </row>
    <row r="178" spans="1:25">
      <c r="A178" s="255" t="s">
        <v>346</v>
      </c>
      <c r="B178" s="256" t="s">
        <v>347</v>
      </c>
      <c r="C178" s="266">
        <v>0</v>
      </c>
      <c r="D178" s="266">
        <v>0</v>
      </c>
      <c r="E178" s="266">
        <v>0</v>
      </c>
      <c r="F178" s="266">
        <v>0</v>
      </c>
      <c r="G178" s="266">
        <v>0</v>
      </c>
      <c r="H178" s="267">
        <v>0</v>
      </c>
      <c r="I178" s="341"/>
      <c r="J178" s="252"/>
      <c r="K178" s="252"/>
      <c r="L178" s="133">
        <f t="shared" si="2"/>
        <v>9</v>
      </c>
    </row>
    <row r="179" spans="1:25">
      <c r="A179" s="243" t="s">
        <v>348</v>
      </c>
      <c r="B179" s="244" t="s">
        <v>321</v>
      </c>
      <c r="C179" s="268">
        <v>24096453</v>
      </c>
      <c r="D179" s="268">
        <v>0</v>
      </c>
      <c r="E179" s="268">
        <v>0</v>
      </c>
      <c r="F179" s="268">
        <v>24096453</v>
      </c>
      <c r="G179" s="268">
        <v>24096453</v>
      </c>
      <c r="H179" s="269">
        <v>0</v>
      </c>
      <c r="I179" s="341"/>
      <c r="J179" s="344"/>
      <c r="K179" s="344"/>
      <c r="L179" s="342"/>
      <c r="M179" s="342"/>
      <c r="N179" s="342"/>
      <c r="O179" s="252"/>
      <c r="P179" s="252"/>
      <c r="Q179" s="252"/>
      <c r="R179" s="133">
        <f>+LEN(A179)</f>
        <v>13</v>
      </c>
      <c r="W179" s="252"/>
      <c r="X179" s="252"/>
      <c r="Y179" s="252"/>
    </row>
    <row r="180" spans="1:25">
      <c r="A180" s="243" t="s">
        <v>349</v>
      </c>
      <c r="B180" s="244" t="s">
        <v>323</v>
      </c>
      <c r="C180" s="268">
        <v>-24096453</v>
      </c>
      <c r="D180" s="268">
        <v>0</v>
      </c>
      <c r="E180" s="268">
        <v>0</v>
      </c>
      <c r="F180" s="268">
        <v>-24096453</v>
      </c>
      <c r="G180" s="268">
        <v>-24096453</v>
      </c>
      <c r="H180" s="269">
        <v>0</v>
      </c>
      <c r="I180" s="341"/>
      <c r="J180" s="344"/>
      <c r="K180" s="344"/>
      <c r="L180" s="342"/>
      <c r="M180" s="342"/>
      <c r="N180" s="342"/>
      <c r="O180" s="252"/>
      <c r="P180" s="252"/>
      <c r="Q180" s="252"/>
      <c r="R180" s="133">
        <f>+LEN(A180)</f>
        <v>13</v>
      </c>
      <c r="W180" s="252"/>
      <c r="X180" s="252"/>
      <c r="Y180" s="252"/>
    </row>
    <row r="181" spans="1:25" ht="25.5">
      <c r="A181" s="255" t="s">
        <v>350</v>
      </c>
      <c r="B181" s="256" t="s">
        <v>351</v>
      </c>
      <c r="C181" s="266">
        <v>8151926</v>
      </c>
      <c r="D181" s="266">
        <v>8142267</v>
      </c>
      <c r="E181" s="266">
        <v>6085990</v>
      </c>
      <c r="F181" s="266">
        <v>6095649</v>
      </c>
      <c r="G181" s="266">
        <v>6095649</v>
      </c>
      <c r="H181" s="267">
        <v>0</v>
      </c>
      <c r="I181" s="341"/>
      <c r="J181" s="344"/>
      <c r="K181" s="344"/>
      <c r="L181" s="343"/>
      <c r="M181" s="343"/>
      <c r="N181" s="343"/>
      <c r="O181" s="252"/>
      <c r="P181" s="252"/>
      <c r="Q181" s="252"/>
      <c r="R181" s="133">
        <f>+LEN(A181)</f>
        <v>9</v>
      </c>
      <c r="W181" s="252"/>
      <c r="X181" s="252"/>
      <c r="Y181" s="252"/>
    </row>
    <row r="182" spans="1:25">
      <c r="A182" s="243" t="s">
        <v>352</v>
      </c>
      <c r="B182" s="244" t="s">
        <v>321</v>
      </c>
      <c r="C182" s="268">
        <v>122989248</v>
      </c>
      <c r="D182" s="268">
        <v>8508</v>
      </c>
      <c r="E182" s="268">
        <v>6085990</v>
      </c>
      <c r="F182" s="268">
        <v>129066730</v>
      </c>
      <c r="G182" s="268">
        <v>129066730</v>
      </c>
      <c r="H182" s="269">
        <v>0</v>
      </c>
      <c r="I182" s="341"/>
      <c r="J182" s="344"/>
      <c r="K182" s="344"/>
      <c r="L182" s="342"/>
      <c r="M182" s="342"/>
      <c r="N182" s="342"/>
      <c r="O182" s="252"/>
      <c r="P182" s="252"/>
      <c r="Q182" s="252"/>
      <c r="R182" s="133">
        <f>+LEN(A182)</f>
        <v>13</v>
      </c>
      <c r="W182" s="252"/>
      <c r="X182" s="252"/>
      <c r="Y182" s="252"/>
    </row>
    <row r="183" spans="1:25">
      <c r="A183" s="243" t="s">
        <v>353</v>
      </c>
      <c r="B183" s="244" t="s">
        <v>323</v>
      </c>
      <c r="C183" s="268">
        <v>-114837322</v>
      </c>
      <c r="D183" s="268">
        <v>8133759</v>
      </c>
      <c r="E183" s="268">
        <v>0</v>
      </c>
      <c r="F183" s="268">
        <v>-122971081</v>
      </c>
      <c r="G183" s="268">
        <v>-122971081</v>
      </c>
      <c r="H183" s="269">
        <v>0</v>
      </c>
      <c r="I183" s="341"/>
      <c r="J183" s="344"/>
      <c r="K183" s="344"/>
      <c r="L183" s="133">
        <f t="shared" si="2"/>
        <v>13</v>
      </c>
      <c r="Q183" s="252"/>
      <c r="R183" s="252"/>
      <c r="S183" s="252"/>
    </row>
    <row r="184" spans="1:25" ht="25.5">
      <c r="A184" s="255" t="s">
        <v>672</v>
      </c>
      <c r="B184" s="256" t="s">
        <v>673</v>
      </c>
      <c r="C184" s="266">
        <v>0</v>
      </c>
      <c r="D184" s="266">
        <v>0</v>
      </c>
      <c r="E184" s="266">
        <v>0</v>
      </c>
      <c r="F184" s="266">
        <v>0</v>
      </c>
      <c r="G184" s="266">
        <v>0</v>
      </c>
      <c r="H184" s="267">
        <v>0</v>
      </c>
      <c r="I184" s="341"/>
      <c r="J184" s="344"/>
      <c r="K184" s="344"/>
      <c r="L184" s="133">
        <f t="shared" si="2"/>
        <v>9</v>
      </c>
      <c r="Q184" s="252"/>
      <c r="R184" s="252"/>
      <c r="S184" s="252"/>
    </row>
    <row r="185" spans="1:25">
      <c r="A185" s="243" t="s">
        <v>674</v>
      </c>
      <c r="B185" s="244" t="s">
        <v>321</v>
      </c>
      <c r="C185" s="268">
        <v>0</v>
      </c>
      <c r="D185" s="268">
        <v>0</v>
      </c>
      <c r="E185" s="268">
        <v>0</v>
      </c>
      <c r="F185" s="268">
        <v>0</v>
      </c>
      <c r="G185" s="268">
        <v>0</v>
      </c>
      <c r="H185" s="269">
        <v>0</v>
      </c>
      <c r="I185" s="341"/>
      <c r="J185" s="344"/>
      <c r="K185" s="344"/>
      <c r="L185" s="133">
        <f t="shared" si="2"/>
        <v>13</v>
      </c>
    </row>
    <row r="186" spans="1:25">
      <c r="A186" s="243" t="s">
        <v>675</v>
      </c>
      <c r="B186" s="244" t="s">
        <v>323</v>
      </c>
      <c r="C186" s="268">
        <v>0</v>
      </c>
      <c r="D186" s="268">
        <v>0</v>
      </c>
      <c r="E186" s="268">
        <v>0</v>
      </c>
      <c r="F186" s="268">
        <v>0</v>
      </c>
      <c r="G186" s="268">
        <v>0</v>
      </c>
      <c r="H186" s="269">
        <v>0</v>
      </c>
      <c r="I186" s="341"/>
      <c r="J186" s="344"/>
      <c r="K186" s="344"/>
      <c r="L186" s="133">
        <f t="shared" si="2"/>
        <v>13</v>
      </c>
    </row>
    <row r="187" spans="1:25">
      <c r="A187" s="255" t="s">
        <v>676</v>
      </c>
      <c r="B187" s="256" t="s">
        <v>677</v>
      </c>
      <c r="C187" s="266">
        <v>0</v>
      </c>
      <c r="D187" s="266">
        <v>0</v>
      </c>
      <c r="E187" s="266">
        <v>0</v>
      </c>
      <c r="F187" s="266">
        <v>0</v>
      </c>
      <c r="G187" s="266">
        <v>0</v>
      </c>
      <c r="H187" s="267">
        <v>0</v>
      </c>
      <c r="I187" s="341"/>
      <c r="J187" s="344"/>
      <c r="K187" s="344"/>
      <c r="L187" s="133">
        <f t="shared" si="2"/>
        <v>9</v>
      </c>
    </row>
    <row r="188" spans="1:25">
      <c r="A188" s="243" t="s">
        <v>678</v>
      </c>
      <c r="B188" s="244" t="s">
        <v>321</v>
      </c>
      <c r="C188" s="268">
        <v>0</v>
      </c>
      <c r="D188" s="268">
        <v>0</v>
      </c>
      <c r="E188" s="268">
        <v>0</v>
      </c>
      <c r="F188" s="268">
        <v>0</v>
      </c>
      <c r="G188" s="268">
        <v>0</v>
      </c>
      <c r="H188" s="269">
        <v>0</v>
      </c>
      <c r="I188" s="341"/>
      <c r="J188" s="344"/>
      <c r="K188" s="344"/>
      <c r="L188" s="133">
        <f t="shared" si="2"/>
        <v>13</v>
      </c>
    </row>
    <row r="189" spans="1:25">
      <c r="A189" s="243" t="s">
        <v>679</v>
      </c>
      <c r="B189" s="244" t="s">
        <v>323</v>
      </c>
      <c r="C189" s="268">
        <v>0</v>
      </c>
      <c r="D189" s="268">
        <v>0</v>
      </c>
      <c r="E189" s="268">
        <v>0</v>
      </c>
      <c r="F189" s="268">
        <v>0</v>
      </c>
      <c r="G189" s="268">
        <v>0</v>
      </c>
      <c r="H189" s="269">
        <v>0</v>
      </c>
      <c r="I189" s="341"/>
      <c r="J189" s="344"/>
      <c r="K189" s="344"/>
      <c r="L189" s="133">
        <f t="shared" si="2"/>
        <v>13</v>
      </c>
    </row>
    <row r="190" spans="1:25">
      <c r="A190" s="255" t="s">
        <v>680</v>
      </c>
      <c r="B190" s="256" t="s">
        <v>681</v>
      </c>
      <c r="C190" s="266">
        <v>0</v>
      </c>
      <c r="D190" s="266">
        <v>0</v>
      </c>
      <c r="E190" s="266">
        <v>0</v>
      </c>
      <c r="F190" s="266">
        <v>0</v>
      </c>
      <c r="G190" s="266">
        <v>0</v>
      </c>
      <c r="H190" s="267">
        <v>0</v>
      </c>
      <c r="I190" s="341"/>
      <c r="J190" s="344"/>
      <c r="K190" s="344"/>
      <c r="L190" s="133">
        <f t="shared" si="2"/>
        <v>9</v>
      </c>
    </row>
    <row r="191" spans="1:25">
      <c r="A191" s="243" t="s">
        <v>682</v>
      </c>
      <c r="B191" s="244" t="s">
        <v>321</v>
      </c>
      <c r="C191" s="268">
        <v>0</v>
      </c>
      <c r="D191" s="268">
        <v>0</v>
      </c>
      <c r="E191" s="268">
        <v>0</v>
      </c>
      <c r="F191" s="268">
        <v>0</v>
      </c>
      <c r="G191" s="268">
        <v>0</v>
      </c>
      <c r="H191" s="269">
        <v>0</v>
      </c>
      <c r="I191" s="341"/>
      <c r="J191" s="342"/>
      <c r="K191" s="342"/>
      <c r="L191" s="133">
        <f t="shared" si="2"/>
        <v>13</v>
      </c>
    </row>
    <row r="192" spans="1:25">
      <c r="A192" s="243" t="s">
        <v>683</v>
      </c>
      <c r="B192" s="244" t="s">
        <v>323</v>
      </c>
      <c r="C192" s="268">
        <v>0</v>
      </c>
      <c r="D192" s="268">
        <v>0</v>
      </c>
      <c r="E192" s="268">
        <v>0</v>
      </c>
      <c r="F192" s="268">
        <v>0</v>
      </c>
      <c r="G192" s="268">
        <v>0</v>
      </c>
      <c r="H192" s="269">
        <v>0</v>
      </c>
      <c r="I192" s="341"/>
      <c r="J192" s="342"/>
      <c r="K192" s="342"/>
      <c r="L192" s="133">
        <f t="shared" si="2"/>
        <v>13</v>
      </c>
    </row>
    <row r="193" spans="1:16">
      <c r="A193" s="333" t="s">
        <v>684</v>
      </c>
      <c r="B193" s="258" t="s">
        <v>174</v>
      </c>
      <c r="C193" s="281">
        <v>0</v>
      </c>
      <c r="D193" s="281">
        <v>0</v>
      </c>
      <c r="E193" s="281">
        <v>0</v>
      </c>
      <c r="F193" s="281">
        <v>0</v>
      </c>
      <c r="G193" s="281">
        <v>0</v>
      </c>
      <c r="H193" s="334">
        <v>0</v>
      </c>
      <c r="I193" s="341"/>
      <c r="J193" s="343"/>
      <c r="K193" s="343"/>
      <c r="L193" s="133">
        <f t="shared" si="2"/>
        <v>6</v>
      </c>
    </row>
    <row r="194" spans="1:16">
      <c r="A194" s="255" t="s">
        <v>685</v>
      </c>
      <c r="B194" s="256" t="s">
        <v>686</v>
      </c>
      <c r="C194" s="266">
        <v>0</v>
      </c>
      <c r="D194" s="266">
        <v>0</v>
      </c>
      <c r="E194" s="266">
        <v>0</v>
      </c>
      <c r="F194" s="266">
        <v>0</v>
      </c>
      <c r="G194" s="266">
        <v>0</v>
      </c>
      <c r="H194" s="267">
        <v>0</v>
      </c>
      <c r="I194" s="341"/>
      <c r="J194" s="342"/>
      <c r="K194" s="342"/>
      <c r="L194" s="133">
        <f t="shared" si="2"/>
        <v>9</v>
      </c>
    </row>
    <row r="195" spans="1:16">
      <c r="A195" s="243" t="s">
        <v>687</v>
      </c>
      <c r="B195" s="244" t="s">
        <v>686</v>
      </c>
      <c r="C195" s="268">
        <v>0</v>
      </c>
      <c r="D195" s="268">
        <v>0</v>
      </c>
      <c r="E195" s="268">
        <v>0</v>
      </c>
      <c r="F195" s="268">
        <v>0</v>
      </c>
      <c r="G195" s="268">
        <v>0</v>
      </c>
      <c r="H195" s="269">
        <v>0</v>
      </c>
      <c r="I195" s="341"/>
      <c r="J195" s="342"/>
      <c r="K195" s="342"/>
      <c r="L195" s="133">
        <f t="shared" si="2"/>
        <v>13</v>
      </c>
    </row>
    <row r="196" spans="1:16">
      <c r="A196" s="255" t="s">
        <v>688</v>
      </c>
      <c r="B196" s="256" t="s">
        <v>689</v>
      </c>
      <c r="C196" s="266">
        <v>0</v>
      </c>
      <c r="D196" s="266">
        <v>0</v>
      </c>
      <c r="E196" s="266">
        <v>0</v>
      </c>
      <c r="F196" s="266">
        <v>0</v>
      </c>
      <c r="G196" s="266">
        <v>0</v>
      </c>
      <c r="H196" s="267">
        <v>0</v>
      </c>
      <c r="I196" s="341"/>
      <c r="J196" s="342"/>
      <c r="K196" s="342"/>
      <c r="L196" s="133">
        <f t="shared" si="2"/>
        <v>9</v>
      </c>
      <c r="N196" s="252"/>
      <c r="O196" s="252"/>
      <c r="P196" s="252"/>
    </row>
    <row r="197" spans="1:16">
      <c r="A197" s="243" t="s">
        <v>690</v>
      </c>
      <c r="B197" s="244" t="s">
        <v>689</v>
      </c>
      <c r="C197" s="268">
        <v>0</v>
      </c>
      <c r="D197" s="268">
        <v>0</v>
      </c>
      <c r="E197" s="268">
        <v>0</v>
      </c>
      <c r="F197" s="268">
        <v>0</v>
      </c>
      <c r="G197" s="268">
        <v>0</v>
      </c>
      <c r="H197" s="269">
        <v>0</v>
      </c>
      <c r="I197" s="341"/>
      <c r="J197" s="342"/>
      <c r="K197" s="342"/>
      <c r="L197" s="133">
        <f t="shared" si="2"/>
        <v>13</v>
      </c>
      <c r="N197" s="252"/>
      <c r="O197" s="252"/>
      <c r="P197" s="252"/>
    </row>
    <row r="198" spans="1:16">
      <c r="A198" s="255" t="s">
        <v>691</v>
      </c>
      <c r="B198" s="256" t="s">
        <v>692</v>
      </c>
      <c r="C198" s="266">
        <v>0</v>
      </c>
      <c r="D198" s="266">
        <v>0</v>
      </c>
      <c r="E198" s="266">
        <v>0</v>
      </c>
      <c r="F198" s="266">
        <v>0</v>
      </c>
      <c r="G198" s="266">
        <v>0</v>
      </c>
      <c r="H198" s="267">
        <v>0</v>
      </c>
      <c r="I198" s="341"/>
      <c r="J198" s="342"/>
      <c r="K198" s="342"/>
      <c r="L198" s="133">
        <f t="shared" si="2"/>
        <v>9</v>
      </c>
      <c r="N198" s="252"/>
      <c r="O198" s="252"/>
      <c r="P198" s="252"/>
    </row>
    <row r="199" spans="1:16">
      <c r="A199" s="243" t="s">
        <v>693</v>
      </c>
      <c r="B199" s="244" t="s">
        <v>692</v>
      </c>
      <c r="C199" s="268">
        <v>0</v>
      </c>
      <c r="D199" s="268">
        <v>0</v>
      </c>
      <c r="E199" s="268">
        <v>0</v>
      </c>
      <c r="F199" s="268">
        <v>0</v>
      </c>
      <c r="G199" s="268">
        <v>0</v>
      </c>
      <c r="H199" s="269">
        <v>0</v>
      </c>
      <c r="I199" s="341"/>
      <c r="J199" s="342"/>
      <c r="K199" s="342"/>
      <c r="L199" s="133">
        <f t="shared" si="2"/>
        <v>13</v>
      </c>
      <c r="N199" s="252"/>
      <c r="O199" s="252"/>
      <c r="P199" s="252"/>
    </row>
    <row r="200" spans="1:16">
      <c r="A200" s="255" t="s">
        <v>694</v>
      </c>
      <c r="B200" s="256" t="s">
        <v>207</v>
      </c>
      <c r="C200" s="266">
        <v>0</v>
      </c>
      <c r="D200" s="266">
        <v>0</v>
      </c>
      <c r="E200" s="266">
        <v>0</v>
      </c>
      <c r="F200" s="266">
        <v>0</v>
      </c>
      <c r="G200" s="266">
        <v>0</v>
      </c>
      <c r="H200" s="267">
        <v>0</v>
      </c>
      <c r="I200" s="341"/>
      <c r="J200" s="342"/>
      <c r="K200" s="342"/>
      <c r="L200" s="133">
        <f t="shared" ref="L200:L263" si="3">+LEN(A200)</f>
        <v>9</v>
      </c>
    </row>
    <row r="201" spans="1:16">
      <c r="A201" s="243" t="s">
        <v>695</v>
      </c>
      <c r="B201" s="244" t="s">
        <v>207</v>
      </c>
      <c r="C201" s="268">
        <v>0</v>
      </c>
      <c r="D201" s="268">
        <v>0</v>
      </c>
      <c r="E201" s="268">
        <v>0</v>
      </c>
      <c r="F201" s="268">
        <v>0</v>
      </c>
      <c r="G201" s="268">
        <v>0</v>
      </c>
      <c r="H201" s="269">
        <v>0</v>
      </c>
      <c r="I201" s="341"/>
      <c r="J201" s="342"/>
      <c r="K201" s="342"/>
      <c r="L201" s="133">
        <f t="shared" si="3"/>
        <v>13</v>
      </c>
    </row>
    <row r="202" spans="1:16">
      <c r="A202" s="255" t="s">
        <v>696</v>
      </c>
      <c r="B202" s="256" t="s">
        <v>697</v>
      </c>
      <c r="C202" s="266">
        <v>0</v>
      </c>
      <c r="D202" s="266">
        <v>0</v>
      </c>
      <c r="E202" s="266">
        <v>0</v>
      </c>
      <c r="F202" s="266">
        <v>0</v>
      </c>
      <c r="G202" s="266">
        <v>0</v>
      </c>
      <c r="H202" s="267">
        <v>0</v>
      </c>
      <c r="I202" s="341"/>
      <c r="J202" s="342"/>
      <c r="K202" s="342"/>
      <c r="L202" s="133">
        <f t="shared" si="3"/>
        <v>9</v>
      </c>
    </row>
    <row r="203" spans="1:16">
      <c r="A203" s="243" t="s">
        <v>698</v>
      </c>
      <c r="B203" s="244" t="s">
        <v>697</v>
      </c>
      <c r="C203" s="268">
        <v>0</v>
      </c>
      <c r="D203" s="268">
        <v>0</v>
      </c>
      <c r="E203" s="268">
        <v>0</v>
      </c>
      <c r="F203" s="268">
        <v>0</v>
      </c>
      <c r="G203" s="268">
        <v>0</v>
      </c>
      <c r="H203" s="269">
        <v>0</v>
      </c>
      <c r="I203" s="341"/>
      <c r="J203" s="342"/>
      <c r="K203" s="342"/>
      <c r="L203" s="133">
        <f t="shared" si="3"/>
        <v>13</v>
      </c>
    </row>
    <row r="204" spans="1:16">
      <c r="A204" s="333" t="s">
        <v>38</v>
      </c>
      <c r="B204" s="258" t="s">
        <v>39</v>
      </c>
      <c r="C204" s="281">
        <v>863872629.42999995</v>
      </c>
      <c r="D204" s="281">
        <v>692370754.51999998</v>
      </c>
      <c r="E204" s="281">
        <v>47619165.520000003</v>
      </c>
      <c r="F204" s="281">
        <v>219121040.43000001</v>
      </c>
      <c r="G204" s="281">
        <v>12390985.369999999</v>
      </c>
      <c r="H204" s="334">
        <v>206730055.06</v>
      </c>
      <c r="I204" s="341"/>
      <c r="J204" s="342"/>
      <c r="K204" s="342"/>
      <c r="L204" s="133">
        <f t="shared" si="3"/>
        <v>6</v>
      </c>
    </row>
    <row r="205" spans="1:16">
      <c r="A205" s="255" t="s">
        <v>699</v>
      </c>
      <c r="B205" s="256" t="s">
        <v>700</v>
      </c>
      <c r="C205" s="266">
        <v>0</v>
      </c>
      <c r="D205" s="266">
        <v>0</v>
      </c>
      <c r="E205" s="266">
        <v>0</v>
      </c>
      <c r="F205" s="266">
        <v>0</v>
      </c>
      <c r="G205" s="266">
        <v>0</v>
      </c>
      <c r="H205" s="267">
        <v>0</v>
      </c>
      <c r="I205" s="341"/>
      <c r="J205" s="342"/>
      <c r="K205" s="342"/>
      <c r="L205" s="133">
        <f t="shared" si="3"/>
        <v>9</v>
      </c>
    </row>
    <row r="206" spans="1:16">
      <c r="A206" s="243" t="s">
        <v>701</v>
      </c>
      <c r="B206" s="244" t="s">
        <v>700</v>
      </c>
      <c r="C206" s="268">
        <v>0</v>
      </c>
      <c r="D206" s="268">
        <v>0</v>
      </c>
      <c r="E206" s="268">
        <v>0</v>
      </c>
      <c r="F206" s="268">
        <v>0</v>
      </c>
      <c r="G206" s="268">
        <v>0</v>
      </c>
      <c r="H206" s="269">
        <v>0</v>
      </c>
      <c r="I206" s="341"/>
      <c r="J206" s="342"/>
      <c r="K206" s="342"/>
      <c r="L206" s="133">
        <f t="shared" si="3"/>
        <v>13</v>
      </c>
    </row>
    <row r="207" spans="1:16">
      <c r="A207" s="255" t="s">
        <v>702</v>
      </c>
      <c r="B207" s="256" t="s">
        <v>703</v>
      </c>
      <c r="C207" s="266">
        <v>0</v>
      </c>
      <c r="D207" s="266">
        <v>0</v>
      </c>
      <c r="E207" s="266">
        <v>0</v>
      </c>
      <c r="F207" s="266">
        <v>0</v>
      </c>
      <c r="G207" s="266">
        <v>0</v>
      </c>
      <c r="H207" s="267">
        <v>0</v>
      </c>
      <c r="I207" s="341"/>
      <c r="J207" s="342"/>
      <c r="K207" s="342"/>
      <c r="L207" s="133">
        <f t="shared" si="3"/>
        <v>9</v>
      </c>
    </row>
    <row r="208" spans="1:16">
      <c r="A208" s="243" t="s">
        <v>704</v>
      </c>
      <c r="B208" s="244" t="s">
        <v>703</v>
      </c>
      <c r="C208" s="268">
        <v>0</v>
      </c>
      <c r="D208" s="268">
        <v>0</v>
      </c>
      <c r="E208" s="268">
        <v>0</v>
      </c>
      <c r="F208" s="268">
        <v>0</v>
      </c>
      <c r="G208" s="268">
        <v>0</v>
      </c>
      <c r="H208" s="269">
        <v>0</v>
      </c>
      <c r="I208" s="341"/>
      <c r="J208" s="342"/>
      <c r="K208" s="342"/>
      <c r="L208" s="133">
        <f t="shared" si="3"/>
        <v>13</v>
      </c>
    </row>
    <row r="209" spans="1:12">
      <c r="A209" s="255" t="s">
        <v>705</v>
      </c>
      <c r="B209" s="256" t="s">
        <v>270</v>
      </c>
      <c r="C209" s="266">
        <v>0</v>
      </c>
      <c r="D209" s="266">
        <v>0</v>
      </c>
      <c r="E209" s="266">
        <v>0</v>
      </c>
      <c r="F209" s="266">
        <v>0</v>
      </c>
      <c r="G209" s="266">
        <v>0</v>
      </c>
      <c r="H209" s="267">
        <v>0</v>
      </c>
      <c r="I209" s="341"/>
      <c r="J209" s="342"/>
      <c r="K209" s="342"/>
      <c r="L209" s="133">
        <f t="shared" si="3"/>
        <v>9</v>
      </c>
    </row>
    <row r="210" spans="1:12">
      <c r="A210" s="243" t="s">
        <v>706</v>
      </c>
      <c r="B210" s="244" t="s">
        <v>270</v>
      </c>
      <c r="C210" s="268">
        <v>0</v>
      </c>
      <c r="D210" s="268">
        <v>0</v>
      </c>
      <c r="E210" s="268">
        <v>0</v>
      </c>
      <c r="F210" s="268">
        <v>0</v>
      </c>
      <c r="G210" s="268">
        <v>0</v>
      </c>
      <c r="H210" s="269">
        <v>0</v>
      </c>
      <c r="I210" s="341"/>
      <c r="J210" s="342"/>
      <c r="K210" s="342"/>
      <c r="L210" s="133">
        <f t="shared" si="3"/>
        <v>13</v>
      </c>
    </row>
    <row r="211" spans="1:12">
      <c r="A211" s="255" t="s">
        <v>707</v>
      </c>
      <c r="B211" s="256" t="s">
        <v>708</v>
      </c>
      <c r="C211" s="266">
        <v>0</v>
      </c>
      <c r="D211" s="266">
        <v>642650211</v>
      </c>
      <c r="E211" s="266">
        <v>0</v>
      </c>
      <c r="F211" s="266">
        <v>-642650211</v>
      </c>
      <c r="G211" s="266">
        <v>-642650211</v>
      </c>
      <c r="H211" s="267">
        <v>0</v>
      </c>
      <c r="I211" s="341"/>
      <c r="J211" s="342"/>
      <c r="K211" s="342"/>
      <c r="L211" s="133">
        <f t="shared" si="3"/>
        <v>9</v>
      </c>
    </row>
    <row r="212" spans="1:12">
      <c r="A212" s="243" t="s">
        <v>709</v>
      </c>
      <c r="B212" s="244" t="s">
        <v>708</v>
      </c>
      <c r="C212" s="268">
        <v>0</v>
      </c>
      <c r="D212" s="268">
        <v>642650211</v>
      </c>
      <c r="E212" s="268">
        <v>0</v>
      </c>
      <c r="F212" s="268">
        <v>-642650211</v>
      </c>
      <c r="G212" s="268">
        <v>-642650211</v>
      </c>
      <c r="H212" s="269">
        <v>0</v>
      </c>
      <c r="I212" s="341"/>
      <c r="J212" s="342"/>
      <c r="K212" s="342"/>
      <c r="L212" s="133">
        <f t="shared" si="3"/>
        <v>13</v>
      </c>
    </row>
    <row r="213" spans="1:12" ht="25.5">
      <c r="A213" s="255" t="s">
        <v>354</v>
      </c>
      <c r="B213" s="256" t="s">
        <v>355</v>
      </c>
      <c r="C213" s="266">
        <v>0</v>
      </c>
      <c r="D213" s="266">
        <v>8337400</v>
      </c>
      <c r="E213" s="266">
        <v>8337400</v>
      </c>
      <c r="F213" s="266">
        <v>0</v>
      </c>
      <c r="G213" s="266">
        <v>0</v>
      </c>
      <c r="H213" s="267">
        <v>0</v>
      </c>
      <c r="I213" s="341"/>
      <c r="J213" s="342"/>
      <c r="K213" s="342"/>
      <c r="L213" s="133">
        <f t="shared" si="3"/>
        <v>9</v>
      </c>
    </row>
    <row r="214" spans="1:12" ht="25.5">
      <c r="A214" s="243" t="s">
        <v>356</v>
      </c>
      <c r="B214" s="244" t="s">
        <v>357</v>
      </c>
      <c r="C214" s="268">
        <v>0</v>
      </c>
      <c r="D214" s="268">
        <v>5557000</v>
      </c>
      <c r="E214" s="268">
        <v>5557000</v>
      </c>
      <c r="F214" s="268">
        <v>0</v>
      </c>
      <c r="G214" s="268">
        <v>0</v>
      </c>
      <c r="H214" s="269">
        <v>0</v>
      </c>
      <c r="I214" s="341"/>
      <c r="J214" s="342"/>
      <c r="K214" s="342"/>
      <c r="L214" s="133">
        <f t="shared" si="3"/>
        <v>13</v>
      </c>
    </row>
    <row r="215" spans="1:12">
      <c r="A215" s="243" t="s">
        <v>358</v>
      </c>
      <c r="B215" s="244" t="s">
        <v>359</v>
      </c>
      <c r="C215" s="268">
        <v>0</v>
      </c>
      <c r="D215" s="268">
        <v>2780400</v>
      </c>
      <c r="E215" s="268">
        <v>2780400</v>
      </c>
      <c r="F215" s="268">
        <v>0</v>
      </c>
      <c r="G215" s="268">
        <v>0</v>
      </c>
      <c r="H215" s="269">
        <v>0</v>
      </c>
      <c r="I215" s="341"/>
      <c r="J215" s="342"/>
      <c r="K215" s="342"/>
      <c r="L215" s="133">
        <f t="shared" si="3"/>
        <v>13</v>
      </c>
    </row>
    <row r="216" spans="1:12">
      <c r="A216" s="255" t="s">
        <v>360</v>
      </c>
      <c r="B216" s="256" t="s">
        <v>361</v>
      </c>
      <c r="C216" s="266">
        <v>206730055.06</v>
      </c>
      <c r="D216" s="266">
        <v>0</v>
      </c>
      <c r="E216" s="266">
        <v>0</v>
      </c>
      <c r="F216" s="266">
        <v>206730055.06</v>
      </c>
      <c r="G216" s="266">
        <v>0</v>
      </c>
      <c r="H216" s="267">
        <v>206730055.06</v>
      </c>
      <c r="I216" s="341"/>
      <c r="J216" s="252"/>
      <c r="K216" s="252"/>
      <c r="L216" s="133">
        <f t="shared" si="3"/>
        <v>9</v>
      </c>
    </row>
    <row r="217" spans="1:12">
      <c r="A217" s="243" t="s">
        <v>362</v>
      </c>
      <c r="B217" s="244" t="s">
        <v>361</v>
      </c>
      <c r="C217" s="268">
        <v>206730055.06</v>
      </c>
      <c r="D217" s="268">
        <v>0</v>
      </c>
      <c r="E217" s="268">
        <v>0</v>
      </c>
      <c r="F217" s="268">
        <v>206730055.06</v>
      </c>
      <c r="G217" s="268">
        <v>0</v>
      </c>
      <c r="H217" s="269">
        <v>206730055.06</v>
      </c>
      <c r="I217" s="341"/>
      <c r="J217" s="252"/>
      <c r="K217" s="252"/>
      <c r="L217" s="133">
        <f t="shared" si="3"/>
        <v>13</v>
      </c>
    </row>
    <row r="218" spans="1:12">
      <c r="A218" s="255" t="s">
        <v>363</v>
      </c>
      <c r="B218" s="256" t="s">
        <v>364</v>
      </c>
      <c r="C218" s="266">
        <v>12390985</v>
      </c>
      <c r="D218" s="266">
        <v>0</v>
      </c>
      <c r="E218" s="266">
        <v>0</v>
      </c>
      <c r="F218" s="266">
        <v>12390985</v>
      </c>
      <c r="G218" s="266">
        <v>12390985</v>
      </c>
      <c r="H218" s="267">
        <v>0</v>
      </c>
      <c r="I218" s="341"/>
      <c r="J218" s="252"/>
      <c r="K218" s="252"/>
      <c r="L218" s="133">
        <f t="shared" si="3"/>
        <v>9</v>
      </c>
    </row>
    <row r="219" spans="1:12">
      <c r="A219" s="243" t="s">
        <v>365</v>
      </c>
      <c r="B219" s="244" t="s">
        <v>364</v>
      </c>
      <c r="C219" s="268">
        <v>12390985</v>
      </c>
      <c r="D219" s="268">
        <v>0</v>
      </c>
      <c r="E219" s="268">
        <v>0</v>
      </c>
      <c r="F219" s="268">
        <v>12390985</v>
      </c>
      <c r="G219" s="268">
        <v>12390985</v>
      </c>
      <c r="H219" s="269">
        <v>0</v>
      </c>
      <c r="I219" s="341"/>
      <c r="J219" s="252"/>
      <c r="K219" s="252"/>
      <c r="L219" s="133">
        <f t="shared" si="3"/>
        <v>13</v>
      </c>
    </row>
    <row r="220" spans="1:12">
      <c r="A220" s="255" t="s">
        <v>366</v>
      </c>
      <c r="B220" s="256" t="s">
        <v>367</v>
      </c>
      <c r="C220" s="266">
        <v>0</v>
      </c>
      <c r="D220" s="266">
        <v>19443600</v>
      </c>
      <c r="E220" s="266">
        <v>19443600</v>
      </c>
      <c r="F220" s="266">
        <v>0</v>
      </c>
      <c r="G220" s="266">
        <v>0</v>
      </c>
      <c r="H220" s="267">
        <v>0</v>
      </c>
      <c r="I220" s="341"/>
      <c r="J220" s="252"/>
      <c r="K220" s="252"/>
      <c r="L220" s="133">
        <f t="shared" si="3"/>
        <v>9</v>
      </c>
    </row>
    <row r="221" spans="1:12">
      <c r="A221" s="243" t="s">
        <v>368</v>
      </c>
      <c r="B221" s="244" t="s">
        <v>369</v>
      </c>
      <c r="C221" s="268">
        <v>0</v>
      </c>
      <c r="D221" s="268">
        <v>16663200</v>
      </c>
      <c r="E221" s="268">
        <v>16663200</v>
      </c>
      <c r="F221" s="268">
        <v>0</v>
      </c>
      <c r="G221" s="268">
        <v>0</v>
      </c>
      <c r="H221" s="269">
        <v>0</v>
      </c>
      <c r="I221" s="341"/>
      <c r="J221" s="252"/>
      <c r="K221" s="252"/>
      <c r="L221" s="133">
        <f t="shared" si="3"/>
        <v>13</v>
      </c>
    </row>
    <row r="222" spans="1:12">
      <c r="A222" s="243" t="s">
        <v>370</v>
      </c>
      <c r="B222" s="244" t="s">
        <v>371</v>
      </c>
      <c r="C222" s="268">
        <v>0</v>
      </c>
      <c r="D222" s="268">
        <v>2780400</v>
      </c>
      <c r="E222" s="268">
        <v>2780400</v>
      </c>
      <c r="F222" s="268">
        <v>0</v>
      </c>
      <c r="G222" s="268">
        <v>0</v>
      </c>
      <c r="H222" s="269">
        <v>0</v>
      </c>
      <c r="I222" s="341"/>
      <c r="J222" s="252"/>
      <c r="K222" s="252"/>
      <c r="L222" s="133">
        <f t="shared" si="3"/>
        <v>13</v>
      </c>
    </row>
    <row r="223" spans="1:12">
      <c r="A223" s="255" t="s">
        <v>372</v>
      </c>
      <c r="B223" s="256" t="s">
        <v>373</v>
      </c>
      <c r="C223" s="266">
        <v>0</v>
      </c>
      <c r="D223" s="266">
        <v>3381500</v>
      </c>
      <c r="E223" s="266">
        <v>3381500</v>
      </c>
      <c r="F223" s="266">
        <v>0</v>
      </c>
      <c r="G223" s="266">
        <v>0</v>
      </c>
      <c r="H223" s="267">
        <v>0</v>
      </c>
      <c r="I223" s="341"/>
      <c r="J223" s="252"/>
      <c r="K223" s="252"/>
      <c r="L223" s="133">
        <f t="shared" si="3"/>
        <v>9</v>
      </c>
    </row>
    <row r="224" spans="1:12">
      <c r="A224" s="243" t="s">
        <v>374</v>
      </c>
      <c r="B224" s="244" t="s">
        <v>373</v>
      </c>
      <c r="C224" s="268">
        <v>0</v>
      </c>
      <c r="D224" s="268">
        <v>3381500</v>
      </c>
      <c r="E224" s="268">
        <v>3381500</v>
      </c>
      <c r="F224" s="268">
        <v>0</v>
      </c>
      <c r="G224" s="268">
        <v>0</v>
      </c>
      <c r="H224" s="269">
        <v>0</v>
      </c>
      <c r="I224" s="341"/>
      <c r="J224" s="252"/>
      <c r="K224" s="252"/>
      <c r="L224" s="133">
        <f t="shared" si="3"/>
        <v>13</v>
      </c>
    </row>
    <row r="225" spans="1:12">
      <c r="A225" s="255" t="s">
        <v>710</v>
      </c>
      <c r="B225" s="256" t="s">
        <v>711</v>
      </c>
      <c r="C225" s="266">
        <v>0</v>
      </c>
      <c r="D225" s="266">
        <v>0</v>
      </c>
      <c r="E225" s="266">
        <v>0</v>
      </c>
      <c r="F225" s="266">
        <v>0</v>
      </c>
      <c r="G225" s="266">
        <v>0</v>
      </c>
      <c r="H225" s="267">
        <v>0</v>
      </c>
      <c r="I225" s="341"/>
      <c r="J225" s="252"/>
      <c r="K225" s="252"/>
      <c r="L225" s="133">
        <f t="shared" si="3"/>
        <v>9</v>
      </c>
    </row>
    <row r="226" spans="1:12">
      <c r="A226" s="243" t="s">
        <v>712</v>
      </c>
      <c r="B226" s="244" t="s">
        <v>711</v>
      </c>
      <c r="C226" s="268">
        <v>0</v>
      </c>
      <c r="D226" s="268">
        <v>0</v>
      </c>
      <c r="E226" s="268">
        <v>0</v>
      </c>
      <c r="F226" s="268">
        <v>0</v>
      </c>
      <c r="G226" s="268">
        <v>0</v>
      </c>
      <c r="H226" s="269">
        <v>0</v>
      </c>
      <c r="I226" s="341"/>
      <c r="J226" s="252"/>
      <c r="K226" s="252"/>
      <c r="L226" s="133">
        <f t="shared" si="3"/>
        <v>13</v>
      </c>
    </row>
    <row r="227" spans="1:12">
      <c r="A227" s="255" t="s">
        <v>713</v>
      </c>
      <c r="B227" s="256" t="s">
        <v>319</v>
      </c>
      <c r="C227" s="266">
        <v>0</v>
      </c>
      <c r="D227" s="266">
        <v>0</v>
      </c>
      <c r="E227" s="266">
        <v>0</v>
      </c>
      <c r="F227" s="266">
        <v>0</v>
      </c>
      <c r="G227" s="266">
        <v>0</v>
      </c>
      <c r="H227" s="267">
        <v>0</v>
      </c>
      <c r="I227" s="341"/>
      <c r="J227" s="252"/>
      <c r="K227" s="252"/>
      <c r="L227" s="133">
        <f t="shared" si="3"/>
        <v>9</v>
      </c>
    </row>
    <row r="228" spans="1:12">
      <c r="A228" s="243" t="s">
        <v>714</v>
      </c>
      <c r="B228" s="244" t="s">
        <v>319</v>
      </c>
      <c r="C228" s="268">
        <v>0</v>
      </c>
      <c r="D228" s="268">
        <v>0</v>
      </c>
      <c r="E228" s="268">
        <v>0</v>
      </c>
      <c r="F228" s="268">
        <v>0</v>
      </c>
      <c r="G228" s="268">
        <v>0</v>
      </c>
      <c r="H228" s="269">
        <v>0</v>
      </c>
      <c r="I228" s="341"/>
      <c r="J228" s="252"/>
      <c r="K228" s="252"/>
      <c r="L228" s="133">
        <f t="shared" si="3"/>
        <v>13</v>
      </c>
    </row>
    <row r="229" spans="1:12">
      <c r="A229" s="255" t="s">
        <v>375</v>
      </c>
      <c r="B229" s="256" t="s">
        <v>325</v>
      </c>
      <c r="C229" s="266">
        <v>2101378</v>
      </c>
      <c r="D229" s="266">
        <v>9323115.0099999998</v>
      </c>
      <c r="E229" s="266">
        <v>7221737.0099999998</v>
      </c>
      <c r="F229" s="266">
        <v>0</v>
      </c>
      <c r="G229" s="266">
        <v>0</v>
      </c>
      <c r="H229" s="267">
        <v>0</v>
      </c>
      <c r="I229" s="341"/>
      <c r="J229" s="252"/>
      <c r="K229" s="252"/>
      <c r="L229" s="133">
        <f t="shared" si="3"/>
        <v>9</v>
      </c>
    </row>
    <row r="230" spans="1:12">
      <c r="A230" s="243" t="s">
        <v>376</v>
      </c>
      <c r="B230" s="244" t="s">
        <v>325</v>
      </c>
      <c r="C230" s="268">
        <v>2101378</v>
      </c>
      <c r="D230" s="268">
        <v>9323115.0099999998</v>
      </c>
      <c r="E230" s="268">
        <v>7221737.0099999998</v>
      </c>
      <c r="F230" s="268">
        <v>0</v>
      </c>
      <c r="G230" s="268">
        <v>0</v>
      </c>
      <c r="H230" s="269">
        <v>0</v>
      </c>
      <c r="I230" s="341"/>
      <c r="J230" s="252"/>
      <c r="K230" s="252"/>
      <c r="L230" s="133">
        <f t="shared" si="3"/>
        <v>13</v>
      </c>
    </row>
    <row r="231" spans="1:12">
      <c r="A231" s="255" t="s">
        <v>580</v>
      </c>
      <c r="B231" s="256" t="s">
        <v>581</v>
      </c>
      <c r="C231" s="266">
        <v>642650211.37</v>
      </c>
      <c r="D231" s="266">
        <v>0</v>
      </c>
      <c r="E231" s="266">
        <v>0</v>
      </c>
      <c r="F231" s="266">
        <v>642650211.37</v>
      </c>
      <c r="G231" s="266">
        <v>642650211.37</v>
      </c>
      <c r="H231" s="267">
        <v>0</v>
      </c>
      <c r="I231" s="341"/>
      <c r="J231" s="252"/>
      <c r="K231" s="252"/>
      <c r="L231" s="133">
        <f t="shared" si="3"/>
        <v>9</v>
      </c>
    </row>
    <row r="232" spans="1:12">
      <c r="A232" s="243" t="s">
        <v>582</v>
      </c>
      <c r="B232" s="244" t="s">
        <v>581</v>
      </c>
      <c r="C232" s="268">
        <v>642650211.37</v>
      </c>
      <c r="D232" s="268">
        <v>0</v>
      </c>
      <c r="E232" s="268">
        <v>0</v>
      </c>
      <c r="F232" s="268">
        <v>642650211.37</v>
      </c>
      <c r="G232" s="268">
        <v>642650211.37</v>
      </c>
      <c r="H232" s="269">
        <v>0</v>
      </c>
      <c r="I232" s="341"/>
      <c r="J232" s="252"/>
      <c r="K232" s="252"/>
      <c r="L232" s="133">
        <f t="shared" si="3"/>
        <v>13</v>
      </c>
    </row>
    <row r="233" spans="1:12">
      <c r="A233" s="255" t="s">
        <v>377</v>
      </c>
      <c r="B233" s="256" t="s">
        <v>378</v>
      </c>
      <c r="C233" s="266">
        <v>0</v>
      </c>
      <c r="D233" s="266">
        <v>9234928.5099999998</v>
      </c>
      <c r="E233" s="266">
        <v>9234928.5099999998</v>
      </c>
      <c r="F233" s="266">
        <v>0</v>
      </c>
      <c r="G233" s="266">
        <v>0</v>
      </c>
      <c r="H233" s="267">
        <v>0</v>
      </c>
      <c r="I233" s="341"/>
      <c r="J233" s="252"/>
      <c r="K233" s="252"/>
      <c r="L233" s="133">
        <f t="shared" si="3"/>
        <v>9</v>
      </c>
    </row>
    <row r="234" spans="1:12">
      <c r="A234" s="243" t="s">
        <v>379</v>
      </c>
      <c r="B234" s="244" t="s">
        <v>378</v>
      </c>
      <c r="C234" s="268">
        <v>0</v>
      </c>
      <c r="D234" s="268">
        <v>9234928.5099999998</v>
      </c>
      <c r="E234" s="268">
        <v>9234928.5099999998</v>
      </c>
      <c r="F234" s="268">
        <v>0</v>
      </c>
      <c r="G234" s="268">
        <v>0</v>
      </c>
      <c r="H234" s="269">
        <v>0</v>
      </c>
      <c r="I234" s="341"/>
      <c r="J234" s="252"/>
      <c r="K234" s="252"/>
      <c r="L234" s="133">
        <f t="shared" si="3"/>
        <v>13</v>
      </c>
    </row>
    <row r="235" spans="1:12">
      <c r="A235" s="255" t="s">
        <v>715</v>
      </c>
      <c r="B235" s="256" t="s">
        <v>716</v>
      </c>
      <c r="C235" s="266">
        <v>0</v>
      </c>
      <c r="D235" s="266">
        <v>0</v>
      </c>
      <c r="E235" s="266">
        <v>0</v>
      </c>
      <c r="F235" s="266">
        <v>0</v>
      </c>
      <c r="G235" s="266">
        <v>0</v>
      </c>
      <c r="H235" s="267">
        <v>0</v>
      </c>
      <c r="I235" s="341"/>
      <c r="J235" s="252"/>
      <c r="K235" s="252"/>
      <c r="L235" s="133">
        <f t="shared" si="3"/>
        <v>9</v>
      </c>
    </row>
    <row r="236" spans="1:12">
      <c r="A236" s="243" t="s">
        <v>717</v>
      </c>
      <c r="B236" s="244" t="s">
        <v>716</v>
      </c>
      <c r="C236" s="268">
        <v>0</v>
      </c>
      <c r="D236" s="268">
        <v>0</v>
      </c>
      <c r="E236" s="268">
        <v>0</v>
      </c>
      <c r="F236" s="268">
        <v>0</v>
      </c>
      <c r="G236" s="268">
        <v>0</v>
      </c>
      <c r="H236" s="269">
        <v>0</v>
      </c>
      <c r="I236" s="341"/>
      <c r="J236" s="252"/>
      <c r="K236" s="252"/>
      <c r="L236" s="133">
        <f t="shared" si="3"/>
        <v>13</v>
      </c>
    </row>
    <row r="237" spans="1:12">
      <c r="A237" s="139" t="s">
        <v>42</v>
      </c>
      <c r="B237" s="140" t="s">
        <v>43</v>
      </c>
      <c r="C237" s="264">
        <v>1184564958.53</v>
      </c>
      <c r="D237" s="264">
        <v>614282327</v>
      </c>
      <c r="E237" s="264">
        <v>754164846.34000003</v>
      </c>
      <c r="F237" s="264">
        <v>1324447477.8699999</v>
      </c>
      <c r="G237" s="264">
        <v>1324447477.8699999</v>
      </c>
      <c r="H237" s="265">
        <v>0</v>
      </c>
      <c r="I237" s="341"/>
      <c r="J237" s="252"/>
      <c r="K237" s="252"/>
      <c r="L237" s="133">
        <f t="shared" si="3"/>
        <v>3</v>
      </c>
    </row>
    <row r="238" spans="1:12">
      <c r="A238" s="333" t="s">
        <v>45</v>
      </c>
      <c r="B238" s="258" t="s">
        <v>46</v>
      </c>
      <c r="C238" s="281">
        <v>1184564958.53</v>
      </c>
      <c r="D238" s="281">
        <v>614282327</v>
      </c>
      <c r="E238" s="281">
        <v>754164846.34000003</v>
      </c>
      <c r="F238" s="281">
        <v>1324447477.8699999</v>
      </c>
      <c r="G238" s="281">
        <v>1324447477.8699999</v>
      </c>
      <c r="H238" s="334">
        <v>0</v>
      </c>
      <c r="I238" s="341"/>
      <c r="J238" s="252"/>
      <c r="K238" s="252"/>
      <c r="L238" s="133">
        <f t="shared" si="3"/>
        <v>6</v>
      </c>
    </row>
    <row r="239" spans="1:12">
      <c r="A239" s="255" t="s">
        <v>380</v>
      </c>
      <c r="B239" s="256" t="s">
        <v>381</v>
      </c>
      <c r="C239" s="266">
        <v>0</v>
      </c>
      <c r="D239" s="266">
        <v>302239062.70999998</v>
      </c>
      <c r="E239" s="266">
        <v>302239062.70999998</v>
      </c>
      <c r="F239" s="266">
        <v>0</v>
      </c>
      <c r="G239" s="266">
        <v>0</v>
      </c>
      <c r="H239" s="267">
        <v>0</v>
      </c>
      <c r="I239" s="341"/>
      <c r="J239" s="252"/>
      <c r="K239" s="252"/>
      <c r="L239" s="133">
        <f t="shared" si="3"/>
        <v>9</v>
      </c>
    </row>
    <row r="240" spans="1:12">
      <c r="A240" s="243" t="s">
        <v>382</v>
      </c>
      <c r="B240" s="244" t="s">
        <v>381</v>
      </c>
      <c r="C240" s="268">
        <v>0</v>
      </c>
      <c r="D240" s="268">
        <v>302239062.70999998</v>
      </c>
      <c r="E240" s="268">
        <v>302239062.70999998</v>
      </c>
      <c r="F240" s="268">
        <v>0</v>
      </c>
      <c r="G240" s="268">
        <v>0</v>
      </c>
      <c r="H240" s="269">
        <v>0</v>
      </c>
      <c r="I240" s="341"/>
      <c r="J240" s="252"/>
      <c r="K240" s="252"/>
      <c r="L240" s="133">
        <f t="shared" si="3"/>
        <v>13</v>
      </c>
    </row>
    <row r="241" spans="1:12">
      <c r="A241" s="255" t="s">
        <v>383</v>
      </c>
      <c r="B241" s="256" t="s">
        <v>384</v>
      </c>
      <c r="C241" s="266">
        <v>56468191.229999997</v>
      </c>
      <c r="D241" s="266">
        <v>46787527</v>
      </c>
      <c r="E241" s="266">
        <v>55796665.409999996</v>
      </c>
      <c r="F241" s="266">
        <v>65477329.640000001</v>
      </c>
      <c r="G241" s="266">
        <v>65477329.640000001</v>
      </c>
      <c r="H241" s="267">
        <v>0</v>
      </c>
      <c r="I241" s="341"/>
      <c r="J241" s="252"/>
      <c r="K241" s="252"/>
      <c r="L241" s="133">
        <f t="shared" si="3"/>
        <v>9</v>
      </c>
    </row>
    <row r="242" spans="1:12">
      <c r="A242" s="243" t="s">
        <v>385</v>
      </c>
      <c r="B242" s="244" t="s">
        <v>384</v>
      </c>
      <c r="C242" s="268">
        <v>56468191.229999997</v>
      </c>
      <c r="D242" s="268">
        <v>46787527</v>
      </c>
      <c r="E242" s="268">
        <v>55796665.409999996</v>
      </c>
      <c r="F242" s="268">
        <v>65477329.640000001</v>
      </c>
      <c r="G242" s="268">
        <v>65477329.640000001</v>
      </c>
      <c r="H242" s="269">
        <v>0</v>
      </c>
      <c r="I242" s="341"/>
      <c r="J242" s="252"/>
      <c r="K242" s="252"/>
      <c r="L242" s="133">
        <f t="shared" si="3"/>
        <v>13</v>
      </c>
    </row>
    <row r="243" spans="1:12">
      <c r="A243" s="255" t="s">
        <v>386</v>
      </c>
      <c r="B243" s="256" t="s">
        <v>387</v>
      </c>
      <c r="C243" s="266">
        <v>413632916.97000003</v>
      </c>
      <c r="D243" s="266">
        <v>27722365</v>
      </c>
      <c r="E243" s="266">
        <v>49116262.5</v>
      </c>
      <c r="F243" s="266">
        <v>435026814.47000003</v>
      </c>
      <c r="G243" s="266">
        <v>435026814.47000003</v>
      </c>
      <c r="H243" s="267">
        <v>0</v>
      </c>
      <c r="I243" s="341"/>
      <c r="J243" s="252"/>
      <c r="K243" s="252"/>
      <c r="L243" s="133">
        <f t="shared" si="3"/>
        <v>9</v>
      </c>
    </row>
    <row r="244" spans="1:12">
      <c r="A244" s="243" t="s">
        <v>388</v>
      </c>
      <c r="B244" s="244" t="s">
        <v>387</v>
      </c>
      <c r="C244" s="268">
        <v>413632916.97000003</v>
      </c>
      <c r="D244" s="268">
        <v>27722365</v>
      </c>
      <c r="E244" s="268">
        <v>49116262.5</v>
      </c>
      <c r="F244" s="268">
        <v>435026814.47000003</v>
      </c>
      <c r="G244" s="268">
        <v>435026814.47000003</v>
      </c>
      <c r="H244" s="269">
        <v>0</v>
      </c>
      <c r="I244" s="341"/>
      <c r="J244" s="252"/>
      <c r="K244" s="252"/>
      <c r="L244" s="133">
        <f t="shared" si="3"/>
        <v>13</v>
      </c>
    </row>
    <row r="245" spans="1:12">
      <c r="A245" s="255" t="s">
        <v>389</v>
      </c>
      <c r="B245" s="256" t="s">
        <v>390</v>
      </c>
      <c r="C245" s="266">
        <v>344973784.04000002</v>
      </c>
      <c r="D245" s="266">
        <v>19084187</v>
      </c>
      <c r="E245" s="266">
        <v>40560711.609999999</v>
      </c>
      <c r="F245" s="266">
        <v>366450308.64999998</v>
      </c>
      <c r="G245" s="266">
        <v>366450308.64999998</v>
      </c>
      <c r="H245" s="267">
        <v>0</v>
      </c>
      <c r="I245" s="341"/>
      <c r="J245" s="252"/>
      <c r="K245" s="252"/>
      <c r="L245" s="133">
        <f t="shared" si="3"/>
        <v>9</v>
      </c>
    </row>
    <row r="246" spans="1:12">
      <c r="A246" s="243" t="s">
        <v>391</v>
      </c>
      <c r="B246" s="244" t="s">
        <v>390</v>
      </c>
      <c r="C246" s="268">
        <v>344973784.04000002</v>
      </c>
      <c r="D246" s="268">
        <v>19084187</v>
      </c>
      <c r="E246" s="268">
        <v>40560711.609999999</v>
      </c>
      <c r="F246" s="268">
        <v>366450308.64999998</v>
      </c>
      <c r="G246" s="268">
        <v>366450308.64999998</v>
      </c>
      <c r="H246" s="269">
        <v>0</v>
      </c>
      <c r="I246" s="341"/>
      <c r="J246" s="252"/>
      <c r="K246" s="252"/>
      <c r="L246" s="133">
        <f t="shared" si="3"/>
        <v>13</v>
      </c>
    </row>
    <row r="247" spans="1:12">
      <c r="A247" s="255" t="s">
        <v>392</v>
      </c>
      <c r="B247" s="256" t="s">
        <v>393</v>
      </c>
      <c r="C247" s="266">
        <v>157519498.03999999</v>
      </c>
      <c r="D247" s="266">
        <v>525588</v>
      </c>
      <c r="E247" s="266">
        <v>26648238.109999999</v>
      </c>
      <c r="F247" s="266">
        <v>183642148.15000001</v>
      </c>
      <c r="G247" s="266">
        <v>183642148.15000001</v>
      </c>
      <c r="H247" s="267">
        <v>0</v>
      </c>
      <c r="I247" s="341"/>
      <c r="J247" s="252"/>
      <c r="K247" s="252"/>
      <c r="L247" s="133">
        <f t="shared" si="3"/>
        <v>9</v>
      </c>
    </row>
    <row r="248" spans="1:12">
      <c r="A248" s="243" t="s">
        <v>394</v>
      </c>
      <c r="B248" s="244" t="s">
        <v>393</v>
      </c>
      <c r="C248" s="268">
        <v>157519498.03999999</v>
      </c>
      <c r="D248" s="268">
        <v>525588</v>
      </c>
      <c r="E248" s="268">
        <v>26648238.109999999</v>
      </c>
      <c r="F248" s="268">
        <v>183642148.15000001</v>
      </c>
      <c r="G248" s="268">
        <v>183642148.15000001</v>
      </c>
      <c r="H248" s="269">
        <v>0</v>
      </c>
      <c r="I248" s="341"/>
      <c r="J248" s="252"/>
      <c r="K248" s="252"/>
      <c r="L248" s="133">
        <f t="shared" si="3"/>
        <v>13</v>
      </c>
    </row>
    <row r="249" spans="1:12">
      <c r="A249" s="255" t="s">
        <v>395</v>
      </c>
      <c r="B249" s="256" t="s">
        <v>396</v>
      </c>
      <c r="C249" s="266">
        <v>93559285.25</v>
      </c>
      <c r="D249" s="266">
        <v>162388</v>
      </c>
      <c r="E249" s="266">
        <v>49613789.960000001</v>
      </c>
      <c r="F249" s="266">
        <v>143010687.21000001</v>
      </c>
      <c r="G249" s="266">
        <v>143010687.21000001</v>
      </c>
      <c r="H249" s="267">
        <v>0</v>
      </c>
      <c r="I249" s="341"/>
      <c r="J249" s="252"/>
      <c r="K249" s="252"/>
      <c r="L249" s="133">
        <f t="shared" si="3"/>
        <v>9</v>
      </c>
    </row>
    <row r="250" spans="1:12">
      <c r="A250" s="243" t="s">
        <v>397</v>
      </c>
      <c r="B250" s="244" t="s">
        <v>396</v>
      </c>
      <c r="C250" s="268">
        <v>93559285.25</v>
      </c>
      <c r="D250" s="268">
        <v>162388</v>
      </c>
      <c r="E250" s="268">
        <v>49613789.960000001</v>
      </c>
      <c r="F250" s="268">
        <v>143010687.21000001</v>
      </c>
      <c r="G250" s="268">
        <v>143010687.21000001</v>
      </c>
      <c r="H250" s="269">
        <v>0</v>
      </c>
      <c r="I250" s="341"/>
      <c r="J250" s="252"/>
      <c r="K250" s="252"/>
      <c r="L250" s="133">
        <f t="shared" si="3"/>
        <v>13</v>
      </c>
    </row>
    <row r="251" spans="1:12">
      <c r="A251" s="255" t="s">
        <v>594</v>
      </c>
      <c r="B251" s="256" t="s">
        <v>283</v>
      </c>
      <c r="C251" s="266">
        <v>0</v>
      </c>
      <c r="D251" s="266">
        <v>2232837.35</v>
      </c>
      <c r="E251" s="266">
        <v>2232837.35</v>
      </c>
      <c r="F251" s="266">
        <v>0</v>
      </c>
      <c r="G251" s="266">
        <v>0</v>
      </c>
      <c r="H251" s="267">
        <v>0</v>
      </c>
      <c r="I251" s="341"/>
      <c r="J251" s="252"/>
      <c r="K251" s="252"/>
      <c r="L251" s="133">
        <f t="shared" si="3"/>
        <v>9</v>
      </c>
    </row>
    <row r="252" spans="1:12">
      <c r="A252" s="243" t="s">
        <v>595</v>
      </c>
      <c r="B252" s="244" t="s">
        <v>283</v>
      </c>
      <c r="C252" s="268">
        <v>0</v>
      </c>
      <c r="D252" s="268">
        <v>2232837.35</v>
      </c>
      <c r="E252" s="268">
        <v>2232837.35</v>
      </c>
      <c r="F252" s="268">
        <v>0</v>
      </c>
      <c r="G252" s="268">
        <v>0</v>
      </c>
      <c r="H252" s="269">
        <v>0</v>
      </c>
      <c r="I252" s="341"/>
      <c r="J252" s="252"/>
      <c r="K252" s="252"/>
      <c r="L252" s="133">
        <f t="shared" si="3"/>
        <v>13</v>
      </c>
    </row>
    <row r="253" spans="1:12">
      <c r="A253" s="255" t="s">
        <v>398</v>
      </c>
      <c r="B253" s="256" t="s">
        <v>399</v>
      </c>
      <c r="C253" s="266">
        <v>118411283</v>
      </c>
      <c r="D253" s="266">
        <v>9837849</v>
      </c>
      <c r="E253" s="266">
        <v>22266755.75</v>
      </c>
      <c r="F253" s="266">
        <v>130840189.75</v>
      </c>
      <c r="G253" s="266">
        <v>130840189.75</v>
      </c>
      <c r="H253" s="267">
        <v>0</v>
      </c>
      <c r="I253" s="341"/>
      <c r="J253" s="252"/>
      <c r="K253" s="252"/>
      <c r="L253" s="133">
        <f t="shared" si="3"/>
        <v>9</v>
      </c>
    </row>
    <row r="254" spans="1:12">
      <c r="A254" s="243" t="s">
        <v>400</v>
      </c>
      <c r="B254" s="244" t="s">
        <v>399</v>
      </c>
      <c r="C254" s="268">
        <v>81565727.159999996</v>
      </c>
      <c r="D254" s="268">
        <v>8134212</v>
      </c>
      <c r="E254" s="268">
        <v>19193291.02</v>
      </c>
      <c r="F254" s="268">
        <v>92624806.180000007</v>
      </c>
      <c r="G254" s="268">
        <v>92624806.180000007</v>
      </c>
      <c r="H254" s="269">
        <v>0</v>
      </c>
      <c r="I254" s="341"/>
      <c r="J254" s="252"/>
      <c r="K254" s="252"/>
      <c r="L254" s="133">
        <f t="shared" si="3"/>
        <v>13</v>
      </c>
    </row>
    <row r="255" spans="1:12">
      <c r="A255" s="243" t="s">
        <v>401</v>
      </c>
      <c r="B255" s="244" t="s">
        <v>402</v>
      </c>
      <c r="C255" s="268">
        <v>36845555.840000004</v>
      </c>
      <c r="D255" s="268">
        <v>1703637</v>
      </c>
      <c r="E255" s="268">
        <v>3073464.73</v>
      </c>
      <c r="F255" s="268">
        <v>38215383.57</v>
      </c>
      <c r="G255" s="268">
        <v>38215383.57</v>
      </c>
      <c r="H255" s="269">
        <v>0</v>
      </c>
      <c r="I255" s="341"/>
      <c r="J255" s="252"/>
      <c r="K255" s="252"/>
      <c r="L255" s="133">
        <f t="shared" si="3"/>
        <v>13</v>
      </c>
    </row>
    <row r="256" spans="1:12">
      <c r="A256" s="255" t="s">
        <v>403</v>
      </c>
      <c r="B256" s="256" t="s">
        <v>404</v>
      </c>
      <c r="C256" s="266">
        <v>0</v>
      </c>
      <c r="D256" s="266">
        <v>72642122.939999998</v>
      </c>
      <c r="E256" s="266">
        <v>72642122.939999998</v>
      </c>
      <c r="F256" s="266">
        <v>0</v>
      </c>
      <c r="G256" s="266">
        <v>0</v>
      </c>
      <c r="H256" s="267">
        <v>0</v>
      </c>
      <c r="I256" s="341"/>
      <c r="J256" s="252"/>
      <c r="K256" s="252"/>
      <c r="L256" s="133">
        <f t="shared" si="3"/>
        <v>9</v>
      </c>
    </row>
    <row r="257" spans="1:12">
      <c r="A257" s="243" t="s">
        <v>405</v>
      </c>
      <c r="B257" s="244" t="s">
        <v>404</v>
      </c>
      <c r="C257" s="268">
        <v>0</v>
      </c>
      <c r="D257" s="268">
        <v>72642122.939999998</v>
      </c>
      <c r="E257" s="268">
        <v>72642122.939999998</v>
      </c>
      <c r="F257" s="268">
        <v>0</v>
      </c>
      <c r="G257" s="268">
        <v>0</v>
      </c>
      <c r="H257" s="269">
        <v>0</v>
      </c>
      <c r="I257" s="341"/>
      <c r="J257" s="252"/>
      <c r="K257" s="252"/>
      <c r="L257" s="133">
        <f t="shared" si="3"/>
        <v>13</v>
      </c>
    </row>
    <row r="258" spans="1:12">
      <c r="A258" s="255" t="s">
        <v>406</v>
      </c>
      <c r="B258" s="256" t="s">
        <v>407</v>
      </c>
      <c r="C258" s="266">
        <v>0</v>
      </c>
      <c r="D258" s="266">
        <v>2990000</v>
      </c>
      <c r="E258" s="266">
        <v>2990000</v>
      </c>
      <c r="F258" s="266">
        <v>0</v>
      </c>
      <c r="G258" s="266">
        <v>0</v>
      </c>
      <c r="H258" s="267">
        <v>0</v>
      </c>
      <c r="I258" s="341"/>
      <c r="J258" s="252"/>
      <c r="K258" s="252"/>
      <c r="L258" s="133">
        <f t="shared" si="3"/>
        <v>9</v>
      </c>
    </row>
    <row r="259" spans="1:12">
      <c r="A259" s="243" t="s">
        <v>408</v>
      </c>
      <c r="B259" s="244" t="s">
        <v>407</v>
      </c>
      <c r="C259" s="268">
        <v>0</v>
      </c>
      <c r="D259" s="268">
        <v>2990000</v>
      </c>
      <c r="E259" s="268">
        <v>2990000</v>
      </c>
      <c r="F259" s="268">
        <v>0</v>
      </c>
      <c r="G259" s="268">
        <v>0</v>
      </c>
      <c r="H259" s="269">
        <v>0</v>
      </c>
      <c r="I259" s="341"/>
      <c r="J259" s="252"/>
      <c r="K259" s="252"/>
      <c r="L259" s="133">
        <f t="shared" si="3"/>
        <v>13</v>
      </c>
    </row>
    <row r="260" spans="1:12">
      <c r="A260" s="255" t="s">
        <v>718</v>
      </c>
      <c r="B260" s="256" t="s">
        <v>719</v>
      </c>
      <c r="C260" s="266">
        <v>0</v>
      </c>
      <c r="D260" s="266">
        <v>0</v>
      </c>
      <c r="E260" s="266">
        <v>0</v>
      </c>
      <c r="F260" s="266">
        <v>0</v>
      </c>
      <c r="G260" s="266">
        <v>0</v>
      </c>
      <c r="H260" s="267">
        <v>0</v>
      </c>
      <c r="I260" s="341"/>
      <c r="J260" s="252"/>
      <c r="K260" s="252"/>
      <c r="L260" s="133">
        <f t="shared" si="3"/>
        <v>9</v>
      </c>
    </row>
    <row r="261" spans="1:12">
      <c r="A261" s="243" t="s">
        <v>720</v>
      </c>
      <c r="B261" s="244" t="s">
        <v>719</v>
      </c>
      <c r="C261" s="268">
        <v>0</v>
      </c>
      <c r="D261" s="268">
        <v>0</v>
      </c>
      <c r="E261" s="268">
        <v>0</v>
      </c>
      <c r="F261" s="268">
        <v>0</v>
      </c>
      <c r="G261" s="268">
        <v>0</v>
      </c>
      <c r="H261" s="269">
        <v>0</v>
      </c>
      <c r="I261" s="341"/>
      <c r="J261" s="252"/>
      <c r="K261" s="252"/>
      <c r="L261" s="133">
        <f t="shared" si="3"/>
        <v>13</v>
      </c>
    </row>
    <row r="262" spans="1:12">
      <c r="A262" s="255" t="s">
        <v>409</v>
      </c>
      <c r="B262" s="256" t="s">
        <v>410</v>
      </c>
      <c r="C262" s="266">
        <v>0</v>
      </c>
      <c r="D262" s="266">
        <v>63127400</v>
      </c>
      <c r="E262" s="266">
        <v>63127400</v>
      </c>
      <c r="F262" s="266">
        <v>0</v>
      </c>
      <c r="G262" s="266">
        <v>0</v>
      </c>
      <c r="H262" s="267">
        <v>0</v>
      </c>
      <c r="I262" s="341"/>
      <c r="J262" s="252"/>
      <c r="K262" s="252"/>
      <c r="L262" s="133">
        <f t="shared" si="3"/>
        <v>9</v>
      </c>
    </row>
    <row r="263" spans="1:12">
      <c r="A263" s="243" t="s">
        <v>411</v>
      </c>
      <c r="B263" s="244" t="s">
        <v>410</v>
      </c>
      <c r="C263" s="268">
        <v>0</v>
      </c>
      <c r="D263" s="268">
        <v>63127400</v>
      </c>
      <c r="E263" s="268">
        <v>63127400</v>
      </c>
      <c r="F263" s="268">
        <v>0</v>
      </c>
      <c r="G263" s="268">
        <v>0</v>
      </c>
      <c r="H263" s="269">
        <v>0</v>
      </c>
      <c r="I263" s="341"/>
      <c r="J263" s="252"/>
      <c r="K263" s="252"/>
      <c r="L263" s="133">
        <f t="shared" si="3"/>
        <v>13</v>
      </c>
    </row>
    <row r="264" spans="1:12">
      <c r="A264" s="255" t="s">
        <v>412</v>
      </c>
      <c r="B264" s="256" t="s">
        <v>413</v>
      </c>
      <c r="C264" s="266">
        <v>0</v>
      </c>
      <c r="D264" s="266">
        <v>44713500</v>
      </c>
      <c r="E264" s="266">
        <v>44713500</v>
      </c>
      <c r="F264" s="266">
        <v>0</v>
      </c>
      <c r="G264" s="266">
        <v>0</v>
      </c>
      <c r="H264" s="267">
        <v>0</v>
      </c>
      <c r="I264" s="341"/>
      <c r="J264" s="252"/>
      <c r="K264" s="252"/>
      <c r="L264" s="133">
        <f t="shared" ref="L264:L327" si="4">+LEN(A264)</f>
        <v>9</v>
      </c>
    </row>
    <row r="265" spans="1:12">
      <c r="A265" s="243" t="s">
        <v>414</v>
      </c>
      <c r="B265" s="244" t="s">
        <v>413</v>
      </c>
      <c r="C265" s="268">
        <v>0</v>
      </c>
      <c r="D265" s="268">
        <v>44713500</v>
      </c>
      <c r="E265" s="268">
        <v>44713500</v>
      </c>
      <c r="F265" s="268">
        <v>0</v>
      </c>
      <c r="G265" s="268">
        <v>0</v>
      </c>
      <c r="H265" s="269">
        <v>0</v>
      </c>
      <c r="I265" s="341"/>
      <c r="J265" s="252"/>
      <c r="K265" s="252"/>
      <c r="L265" s="133">
        <f t="shared" si="4"/>
        <v>13</v>
      </c>
    </row>
    <row r="266" spans="1:12">
      <c r="A266" s="255" t="s">
        <v>415</v>
      </c>
      <c r="B266" s="256" t="s">
        <v>416</v>
      </c>
      <c r="C266" s="266">
        <v>0</v>
      </c>
      <c r="D266" s="266">
        <v>22217500</v>
      </c>
      <c r="E266" s="266">
        <v>22217500</v>
      </c>
      <c r="F266" s="266">
        <v>0</v>
      </c>
      <c r="G266" s="266">
        <v>0</v>
      </c>
      <c r="H266" s="267">
        <v>0</v>
      </c>
      <c r="I266" s="341"/>
      <c r="J266" s="252"/>
      <c r="K266" s="252"/>
      <c r="L266" s="133">
        <f t="shared" si="4"/>
        <v>9</v>
      </c>
    </row>
    <row r="267" spans="1:12">
      <c r="A267" s="243" t="s">
        <v>417</v>
      </c>
      <c r="B267" s="244" t="s">
        <v>416</v>
      </c>
      <c r="C267" s="268">
        <v>0</v>
      </c>
      <c r="D267" s="268">
        <v>22217500</v>
      </c>
      <c r="E267" s="268">
        <v>22217500</v>
      </c>
      <c r="F267" s="268">
        <v>0</v>
      </c>
      <c r="G267" s="268">
        <v>0</v>
      </c>
      <c r="H267" s="269">
        <v>0</v>
      </c>
      <c r="I267" s="341"/>
      <c r="J267" s="252"/>
      <c r="K267" s="252"/>
      <c r="L267" s="133">
        <f t="shared" si="4"/>
        <v>13</v>
      </c>
    </row>
    <row r="268" spans="1:12">
      <c r="A268" s="255" t="s">
        <v>418</v>
      </c>
      <c r="B268" s="256" t="s">
        <v>419</v>
      </c>
      <c r="C268" s="266">
        <v>0</v>
      </c>
      <c r="D268" s="266">
        <v>0</v>
      </c>
      <c r="E268" s="266">
        <v>0</v>
      </c>
      <c r="F268" s="266">
        <v>0</v>
      </c>
      <c r="G268" s="266">
        <v>0</v>
      </c>
      <c r="H268" s="267">
        <v>0</v>
      </c>
      <c r="I268" s="341"/>
      <c r="J268" s="252"/>
      <c r="K268" s="252"/>
      <c r="L268" s="133">
        <f t="shared" si="4"/>
        <v>9</v>
      </c>
    </row>
    <row r="269" spans="1:12">
      <c r="A269" s="243" t="s">
        <v>420</v>
      </c>
      <c r="B269" s="244" t="s">
        <v>419</v>
      </c>
      <c r="C269" s="268">
        <v>0</v>
      </c>
      <c r="D269" s="268">
        <v>0</v>
      </c>
      <c r="E269" s="268">
        <v>0</v>
      </c>
      <c r="F269" s="268">
        <v>0</v>
      </c>
      <c r="G269" s="268">
        <v>0</v>
      </c>
      <c r="H269" s="269">
        <v>0</v>
      </c>
      <c r="I269" s="341"/>
      <c r="J269" s="252"/>
      <c r="K269" s="252"/>
      <c r="L269" s="133">
        <f t="shared" si="4"/>
        <v>13</v>
      </c>
    </row>
    <row r="270" spans="1:12">
      <c r="A270" s="139" t="s">
        <v>58</v>
      </c>
      <c r="B270" s="140" t="s">
        <v>59</v>
      </c>
      <c r="C270" s="264">
        <v>2845848953</v>
      </c>
      <c r="D270" s="264">
        <v>0</v>
      </c>
      <c r="E270" s="264">
        <v>0</v>
      </c>
      <c r="F270" s="264">
        <v>2845848953</v>
      </c>
      <c r="G270" s="264">
        <v>0</v>
      </c>
      <c r="H270" s="265">
        <v>2845848953</v>
      </c>
      <c r="I270" s="341"/>
      <c r="J270" s="252"/>
      <c r="K270" s="252"/>
      <c r="L270" s="133">
        <f t="shared" si="4"/>
        <v>3</v>
      </c>
    </row>
    <row r="271" spans="1:12">
      <c r="A271" s="333" t="s">
        <v>62</v>
      </c>
      <c r="B271" s="258" t="s">
        <v>63</v>
      </c>
      <c r="C271" s="281">
        <v>2845848953</v>
      </c>
      <c r="D271" s="281">
        <v>0</v>
      </c>
      <c r="E271" s="281">
        <v>0</v>
      </c>
      <c r="F271" s="281">
        <v>2845848953</v>
      </c>
      <c r="G271" s="281">
        <v>0</v>
      </c>
      <c r="H271" s="334">
        <v>2845848953</v>
      </c>
      <c r="I271" s="341"/>
      <c r="J271" s="252"/>
      <c r="K271" s="252"/>
      <c r="L271" s="133">
        <f t="shared" si="4"/>
        <v>6</v>
      </c>
    </row>
    <row r="272" spans="1:12">
      <c r="A272" s="255" t="s">
        <v>421</v>
      </c>
      <c r="B272" s="256" t="s">
        <v>422</v>
      </c>
      <c r="C272" s="266">
        <v>2845848953</v>
      </c>
      <c r="D272" s="266">
        <v>0</v>
      </c>
      <c r="E272" s="266">
        <v>0</v>
      </c>
      <c r="F272" s="266">
        <v>2845848953</v>
      </c>
      <c r="G272" s="266">
        <v>0</v>
      </c>
      <c r="H272" s="267">
        <v>2845848953</v>
      </c>
      <c r="I272" s="341"/>
      <c r="J272" s="252"/>
      <c r="K272" s="252"/>
      <c r="L272" s="133">
        <f t="shared" si="4"/>
        <v>9</v>
      </c>
    </row>
    <row r="273" spans="1:12">
      <c r="A273" s="243" t="s">
        <v>423</v>
      </c>
      <c r="B273" s="244" t="s">
        <v>422</v>
      </c>
      <c r="C273" s="268">
        <v>2845848953</v>
      </c>
      <c r="D273" s="268">
        <v>0</v>
      </c>
      <c r="E273" s="268">
        <v>0</v>
      </c>
      <c r="F273" s="268">
        <v>2845848953</v>
      </c>
      <c r="G273" s="268">
        <v>0</v>
      </c>
      <c r="H273" s="269">
        <v>2845848953</v>
      </c>
      <c r="I273" s="341"/>
      <c r="J273" s="252"/>
      <c r="K273" s="252"/>
      <c r="L273" s="133">
        <f t="shared" si="4"/>
        <v>13</v>
      </c>
    </row>
    <row r="274" spans="1:12">
      <c r="A274" s="139" t="s">
        <v>596</v>
      </c>
      <c r="B274" s="140" t="s">
        <v>602</v>
      </c>
      <c r="C274" s="264">
        <v>6456171097.8800001</v>
      </c>
      <c r="D274" s="264">
        <v>1</v>
      </c>
      <c r="E274" s="264">
        <v>2227337895.5</v>
      </c>
      <c r="F274" s="264">
        <v>8683508992.3799992</v>
      </c>
      <c r="G274" s="264">
        <v>8683508992.3799992</v>
      </c>
      <c r="H274" s="265">
        <v>0</v>
      </c>
      <c r="I274" s="341"/>
      <c r="J274" s="252"/>
      <c r="K274" s="252"/>
      <c r="L274" s="133">
        <f t="shared" si="4"/>
        <v>3</v>
      </c>
    </row>
    <row r="275" spans="1:12">
      <c r="A275" s="333" t="s">
        <v>597</v>
      </c>
      <c r="B275" s="258" t="s">
        <v>601</v>
      </c>
      <c r="C275" s="281">
        <v>6456171097.8800001</v>
      </c>
      <c r="D275" s="281">
        <v>1</v>
      </c>
      <c r="E275" s="281">
        <v>2227337895.5</v>
      </c>
      <c r="F275" s="281">
        <v>8683508992.3799992</v>
      </c>
      <c r="G275" s="281">
        <v>8683508992.3799992</v>
      </c>
      <c r="H275" s="334">
        <v>0</v>
      </c>
      <c r="I275" s="341"/>
      <c r="J275" s="252"/>
      <c r="K275" s="252"/>
      <c r="L275" s="133">
        <f t="shared" si="4"/>
        <v>6</v>
      </c>
    </row>
    <row r="276" spans="1:12">
      <c r="A276" s="255" t="s">
        <v>598</v>
      </c>
      <c r="B276" s="256" t="s">
        <v>207</v>
      </c>
      <c r="C276" s="266">
        <v>6456171097.8800001</v>
      </c>
      <c r="D276" s="266">
        <v>1</v>
      </c>
      <c r="E276" s="266">
        <v>2227337895.5</v>
      </c>
      <c r="F276" s="266">
        <v>8683508992.3799992</v>
      </c>
      <c r="G276" s="266">
        <v>8683508992.3799992</v>
      </c>
      <c r="H276" s="267">
        <v>0</v>
      </c>
      <c r="I276" s="341"/>
      <c r="J276" s="252"/>
      <c r="K276" s="252"/>
      <c r="L276" s="133">
        <f t="shared" si="4"/>
        <v>9</v>
      </c>
    </row>
    <row r="277" spans="1:12">
      <c r="A277" s="243" t="s">
        <v>599</v>
      </c>
      <c r="B277" s="244" t="s">
        <v>207</v>
      </c>
      <c r="C277" s="268">
        <v>6456171097.8800001</v>
      </c>
      <c r="D277" s="268">
        <v>1</v>
      </c>
      <c r="E277" s="268">
        <v>2227337895.5</v>
      </c>
      <c r="F277" s="268">
        <v>8683508992.3799992</v>
      </c>
      <c r="G277" s="268">
        <v>8683508992.3799992</v>
      </c>
      <c r="H277" s="269">
        <v>0</v>
      </c>
      <c r="I277" s="341"/>
      <c r="J277" s="252"/>
      <c r="K277" s="252"/>
      <c r="L277" s="133">
        <f t="shared" si="4"/>
        <v>13</v>
      </c>
    </row>
    <row r="278" spans="1:12">
      <c r="A278" s="137" t="s">
        <v>424</v>
      </c>
      <c r="B278" s="138" t="s">
        <v>75</v>
      </c>
      <c r="C278" s="270">
        <v>15085817316.82</v>
      </c>
      <c r="D278" s="270">
        <v>0</v>
      </c>
      <c r="E278" s="270">
        <v>0</v>
      </c>
      <c r="F278" s="270">
        <v>15085817316.82</v>
      </c>
      <c r="G278" s="270">
        <v>0</v>
      </c>
      <c r="H278" s="271">
        <v>15085817316.82</v>
      </c>
      <c r="I278" s="341"/>
      <c r="L278" s="133">
        <f t="shared" si="4"/>
        <v>1</v>
      </c>
    </row>
    <row r="279" spans="1:12">
      <c r="A279" s="139" t="s">
        <v>70</v>
      </c>
      <c r="B279" s="140" t="s">
        <v>79</v>
      </c>
      <c r="C279" s="264">
        <v>15085817316.82</v>
      </c>
      <c r="D279" s="264">
        <v>0</v>
      </c>
      <c r="E279" s="264">
        <v>0</v>
      </c>
      <c r="F279" s="264">
        <v>15085817316.82</v>
      </c>
      <c r="G279" s="264">
        <v>0</v>
      </c>
      <c r="H279" s="265">
        <v>15085817316.82</v>
      </c>
      <c r="I279" s="341"/>
      <c r="L279" s="133">
        <f t="shared" si="4"/>
        <v>3</v>
      </c>
    </row>
    <row r="280" spans="1:12">
      <c r="A280" s="333" t="s">
        <v>72</v>
      </c>
      <c r="B280" s="258" t="s">
        <v>82</v>
      </c>
      <c r="C280" s="281">
        <v>12771061542.1</v>
      </c>
      <c r="D280" s="281">
        <v>0</v>
      </c>
      <c r="E280" s="281">
        <v>0</v>
      </c>
      <c r="F280" s="281">
        <v>12771061542.1</v>
      </c>
      <c r="G280" s="281">
        <v>0</v>
      </c>
      <c r="H280" s="334">
        <v>12771061542.1</v>
      </c>
      <c r="I280" s="341"/>
      <c r="L280" s="133">
        <f t="shared" si="4"/>
        <v>6</v>
      </c>
    </row>
    <row r="281" spans="1:12">
      <c r="A281" s="255" t="s">
        <v>425</v>
      </c>
      <c r="B281" s="256" t="s">
        <v>426</v>
      </c>
      <c r="C281" s="266">
        <v>12771061542.1</v>
      </c>
      <c r="D281" s="266">
        <v>0</v>
      </c>
      <c r="E281" s="266">
        <v>0</v>
      </c>
      <c r="F281" s="266">
        <v>12771061542.1</v>
      </c>
      <c r="G281" s="266">
        <v>0</v>
      </c>
      <c r="H281" s="267">
        <v>12771061542.1</v>
      </c>
      <c r="I281" s="341"/>
      <c r="L281" s="133">
        <f t="shared" si="4"/>
        <v>9</v>
      </c>
    </row>
    <row r="282" spans="1:12">
      <c r="A282" s="243" t="s">
        <v>427</v>
      </c>
      <c r="B282" s="244" t="s">
        <v>428</v>
      </c>
      <c r="C282" s="268">
        <v>12771061542.1</v>
      </c>
      <c r="D282" s="268">
        <v>0</v>
      </c>
      <c r="E282" s="268">
        <v>0</v>
      </c>
      <c r="F282" s="268">
        <v>12771061542.1</v>
      </c>
      <c r="G282" s="268">
        <v>0</v>
      </c>
      <c r="H282" s="269">
        <v>12771061542.1</v>
      </c>
      <c r="I282" s="341"/>
      <c r="L282" s="133">
        <f t="shared" si="4"/>
        <v>13</v>
      </c>
    </row>
    <row r="283" spans="1:12">
      <c r="A283" s="333" t="s">
        <v>429</v>
      </c>
      <c r="B283" s="258" t="s">
        <v>430</v>
      </c>
      <c r="C283" s="281">
        <v>2314755774.7199998</v>
      </c>
      <c r="D283" s="281">
        <v>0</v>
      </c>
      <c r="E283" s="281">
        <v>0</v>
      </c>
      <c r="F283" s="281">
        <v>2314755774.7199998</v>
      </c>
      <c r="G283" s="281">
        <v>0</v>
      </c>
      <c r="H283" s="334">
        <v>2314755774.7199998</v>
      </c>
      <c r="I283" s="341"/>
      <c r="L283" s="133">
        <f t="shared" si="4"/>
        <v>6</v>
      </c>
    </row>
    <row r="284" spans="1:12">
      <c r="A284" s="255" t="s">
        <v>431</v>
      </c>
      <c r="B284" s="256" t="s">
        <v>432</v>
      </c>
      <c r="C284" s="266">
        <v>5551746693.0200005</v>
      </c>
      <c r="D284" s="266">
        <v>0</v>
      </c>
      <c r="E284" s="266">
        <v>0</v>
      </c>
      <c r="F284" s="266">
        <v>5551746693.0200005</v>
      </c>
      <c r="G284" s="266">
        <v>0</v>
      </c>
      <c r="H284" s="267">
        <v>5551746693.0200005</v>
      </c>
      <c r="I284" s="341"/>
      <c r="L284" s="133">
        <f t="shared" si="4"/>
        <v>9</v>
      </c>
    </row>
    <row r="285" spans="1:12">
      <c r="A285" s="243" t="s">
        <v>433</v>
      </c>
      <c r="B285" s="244" t="s">
        <v>432</v>
      </c>
      <c r="C285" s="268">
        <v>5385745053.9300003</v>
      </c>
      <c r="D285" s="268">
        <v>0</v>
      </c>
      <c r="E285" s="268">
        <v>0</v>
      </c>
      <c r="F285" s="268">
        <v>5385745053.9300003</v>
      </c>
      <c r="G285" s="268">
        <v>0</v>
      </c>
      <c r="H285" s="269">
        <v>5385745053.9300003</v>
      </c>
      <c r="I285" s="341"/>
      <c r="L285" s="133">
        <f t="shared" si="4"/>
        <v>13</v>
      </c>
    </row>
    <row r="286" spans="1:12" ht="25.5">
      <c r="A286" s="243" t="s">
        <v>434</v>
      </c>
      <c r="B286" s="244" t="s">
        <v>435</v>
      </c>
      <c r="C286" s="268">
        <v>166001639.09</v>
      </c>
      <c r="D286" s="268">
        <v>0</v>
      </c>
      <c r="E286" s="268">
        <v>0</v>
      </c>
      <c r="F286" s="268">
        <v>166001639.09</v>
      </c>
      <c r="G286" s="268">
        <v>0</v>
      </c>
      <c r="H286" s="269">
        <v>166001639.09</v>
      </c>
      <c r="I286" s="341"/>
      <c r="L286" s="133">
        <f t="shared" si="4"/>
        <v>13</v>
      </c>
    </row>
    <row r="287" spans="1:12">
      <c r="A287" s="255" t="s">
        <v>436</v>
      </c>
      <c r="B287" s="256" t="s">
        <v>437</v>
      </c>
      <c r="C287" s="266">
        <v>-3236990918.3000002</v>
      </c>
      <c r="D287" s="266">
        <v>0</v>
      </c>
      <c r="E287" s="266">
        <v>0</v>
      </c>
      <c r="F287" s="266">
        <v>-3236990918.3000002</v>
      </c>
      <c r="G287" s="266">
        <v>0</v>
      </c>
      <c r="H287" s="267">
        <v>-3236990918.3000002</v>
      </c>
      <c r="I287" s="341"/>
      <c r="L287" s="133">
        <f t="shared" si="4"/>
        <v>9</v>
      </c>
    </row>
    <row r="288" spans="1:12">
      <c r="A288" s="243" t="s">
        <v>438</v>
      </c>
      <c r="B288" s="244" t="s">
        <v>437</v>
      </c>
      <c r="C288" s="268">
        <v>-3181349384.8099999</v>
      </c>
      <c r="D288" s="268">
        <v>0</v>
      </c>
      <c r="E288" s="268">
        <v>0</v>
      </c>
      <c r="F288" s="268">
        <v>-3181349384.8099999</v>
      </c>
      <c r="G288" s="268">
        <v>0</v>
      </c>
      <c r="H288" s="269">
        <v>-3181349384.8099999</v>
      </c>
      <c r="I288" s="341"/>
      <c r="L288" s="133">
        <f t="shared" si="4"/>
        <v>13</v>
      </c>
    </row>
    <row r="289" spans="1:12" ht="25.5">
      <c r="A289" s="243" t="s">
        <v>439</v>
      </c>
      <c r="B289" s="244" t="s">
        <v>435</v>
      </c>
      <c r="C289" s="268">
        <v>-55641533.490000002</v>
      </c>
      <c r="D289" s="268">
        <v>0</v>
      </c>
      <c r="E289" s="268">
        <v>0</v>
      </c>
      <c r="F289" s="268">
        <v>-55641533.490000002</v>
      </c>
      <c r="G289" s="268">
        <v>0</v>
      </c>
      <c r="H289" s="269">
        <v>-55641533.490000002</v>
      </c>
      <c r="I289" s="341"/>
      <c r="L289" s="133">
        <f t="shared" si="4"/>
        <v>13</v>
      </c>
    </row>
    <row r="290" spans="1:12">
      <c r="A290" s="333" t="s">
        <v>78</v>
      </c>
      <c r="B290" s="258" t="s">
        <v>88</v>
      </c>
      <c r="C290" s="281">
        <v>0</v>
      </c>
      <c r="D290" s="281">
        <v>0</v>
      </c>
      <c r="E290" s="281">
        <v>0</v>
      </c>
      <c r="F290" s="281">
        <v>0</v>
      </c>
      <c r="G290" s="281">
        <v>0</v>
      </c>
      <c r="H290" s="334">
        <v>0</v>
      </c>
      <c r="I290" s="341"/>
      <c r="L290" s="133">
        <f t="shared" si="4"/>
        <v>6</v>
      </c>
    </row>
    <row r="291" spans="1:12">
      <c r="A291" s="255" t="s">
        <v>583</v>
      </c>
      <c r="B291" s="256" t="s">
        <v>584</v>
      </c>
      <c r="C291" s="266">
        <v>0</v>
      </c>
      <c r="D291" s="266">
        <v>0</v>
      </c>
      <c r="E291" s="266">
        <v>0</v>
      </c>
      <c r="F291" s="266">
        <v>0</v>
      </c>
      <c r="G291" s="266">
        <v>0</v>
      </c>
      <c r="H291" s="267">
        <v>0</v>
      </c>
      <c r="I291" s="341"/>
      <c r="L291" s="133">
        <f t="shared" si="4"/>
        <v>9</v>
      </c>
    </row>
    <row r="292" spans="1:12">
      <c r="A292" s="243" t="s">
        <v>585</v>
      </c>
      <c r="B292" s="244" t="s">
        <v>586</v>
      </c>
      <c r="C292" s="268">
        <v>0</v>
      </c>
      <c r="D292" s="268">
        <v>0</v>
      </c>
      <c r="E292" s="268">
        <v>0</v>
      </c>
      <c r="F292" s="268">
        <v>0</v>
      </c>
      <c r="G292" s="268">
        <v>0</v>
      </c>
      <c r="H292" s="269">
        <v>0</v>
      </c>
      <c r="I292" s="341"/>
      <c r="L292" s="133">
        <f t="shared" si="4"/>
        <v>13</v>
      </c>
    </row>
    <row r="293" spans="1:12" ht="25.5">
      <c r="A293" s="333" t="s">
        <v>721</v>
      </c>
      <c r="B293" s="258" t="s">
        <v>91</v>
      </c>
      <c r="C293" s="281">
        <v>0</v>
      </c>
      <c r="D293" s="281">
        <v>0</v>
      </c>
      <c r="E293" s="281">
        <v>0</v>
      </c>
      <c r="F293" s="281">
        <v>0</v>
      </c>
      <c r="G293" s="281">
        <v>0</v>
      </c>
      <c r="H293" s="334">
        <v>0</v>
      </c>
      <c r="I293" s="341"/>
      <c r="L293" s="133">
        <f t="shared" si="4"/>
        <v>6</v>
      </c>
    </row>
    <row r="294" spans="1:12">
      <c r="A294" s="255" t="s">
        <v>722</v>
      </c>
      <c r="B294" s="256" t="s">
        <v>723</v>
      </c>
      <c r="C294" s="266">
        <v>0</v>
      </c>
      <c r="D294" s="266">
        <v>0</v>
      </c>
      <c r="E294" s="266">
        <v>0</v>
      </c>
      <c r="F294" s="266">
        <v>0</v>
      </c>
      <c r="G294" s="266">
        <v>0</v>
      </c>
      <c r="H294" s="267">
        <v>0</v>
      </c>
      <c r="I294" s="341"/>
      <c r="L294" s="133">
        <f t="shared" si="4"/>
        <v>9</v>
      </c>
    </row>
    <row r="295" spans="1:12">
      <c r="A295" s="243" t="s">
        <v>724</v>
      </c>
      <c r="B295" s="244" t="s">
        <v>725</v>
      </c>
      <c r="C295" s="268">
        <v>0</v>
      </c>
      <c r="D295" s="268">
        <v>0</v>
      </c>
      <c r="E295" s="268">
        <v>0</v>
      </c>
      <c r="F295" s="268">
        <v>0</v>
      </c>
      <c r="G295" s="268">
        <v>0</v>
      </c>
      <c r="H295" s="269">
        <v>0</v>
      </c>
      <c r="I295" s="341"/>
      <c r="L295" s="133">
        <f t="shared" si="4"/>
        <v>13</v>
      </c>
    </row>
    <row r="296" spans="1:12">
      <c r="A296" s="243" t="s">
        <v>726</v>
      </c>
      <c r="B296" s="244" t="s">
        <v>727</v>
      </c>
      <c r="C296" s="268">
        <v>0</v>
      </c>
      <c r="D296" s="268">
        <v>0</v>
      </c>
      <c r="E296" s="268">
        <v>0</v>
      </c>
      <c r="F296" s="268">
        <v>0</v>
      </c>
      <c r="G296" s="268">
        <v>0</v>
      </c>
      <c r="H296" s="269">
        <v>0</v>
      </c>
      <c r="I296" s="341"/>
      <c r="L296" s="133">
        <f t="shared" si="4"/>
        <v>13</v>
      </c>
    </row>
    <row r="297" spans="1:12">
      <c r="A297" s="243" t="s">
        <v>728</v>
      </c>
      <c r="B297" s="244" t="s">
        <v>729</v>
      </c>
      <c r="C297" s="268">
        <v>0</v>
      </c>
      <c r="D297" s="268">
        <v>0</v>
      </c>
      <c r="E297" s="268">
        <v>0</v>
      </c>
      <c r="F297" s="268">
        <v>0</v>
      </c>
      <c r="G297" s="268">
        <v>0</v>
      </c>
      <c r="H297" s="269">
        <v>0</v>
      </c>
      <c r="I297" s="341"/>
      <c r="L297" s="133">
        <f t="shared" si="4"/>
        <v>13</v>
      </c>
    </row>
    <row r="298" spans="1:12">
      <c r="A298" s="255" t="s">
        <v>730</v>
      </c>
      <c r="B298" s="256" t="s">
        <v>542</v>
      </c>
      <c r="C298" s="266">
        <v>0</v>
      </c>
      <c r="D298" s="266">
        <v>0</v>
      </c>
      <c r="E298" s="266">
        <v>0</v>
      </c>
      <c r="F298" s="266">
        <v>0</v>
      </c>
      <c r="G298" s="266">
        <v>0</v>
      </c>
      <c r="H298" s="267">
        <v>0</v>
      </c>
      <c r="I298" s="341"/>
      <c r="L298" s="133">
        <f t="shared" si="4"/>
        <v>9</v>
      </c>
    </row>
    <row r="299" spans="1:12">
      <c r="A299" s="243" t="s">
        <v>731</v>
      </c>
      <c r="B299" s="244" t="s">
        <v>732</v>
      </c>
      <c r="C299" s="268">
        <v>0</v>
      </c>
      <c r="D299" s="268">
        <v>0</v>
      </c>
      <c r="E299" s="268">
        <v>0</v>
      </c>
      <c r="F299" s="268">
        <v>0</v>
      </c>
      <c r="G299" s="268">
        <v>0</v>
      </c>
      <c r="H299" s="269">
        <v>0</v>
      </c>
      <c r="I299" s="341"/>
      <c r="L299" s="133">
        <f t="shared" si="4"/>
        <v>13</v>
      </c>
    </row>
    <row r="300" spans="1:12">
      <c r="A300" s="243" t="s">
        <v>733</v>
      </c>
      <c r="B300" s="244" t="s">
        <v>734</v>
      </c>
      <c r="C300" s="268">
        <v>0</v>
      </c>
      <c r="D300" s="268">
        <v>0</v>
      </c>
      <c r="E300" s="268">
        <v>0</v>
      </c>
      <c r="F300" s="268">
        <v>0</v>
      </c>
      <c r="G300" s="268">
        <v>0</v>
      </c>
      <c r="H300" s="269">
        <v>0</v>
      </c>
      <c r="I300" s="341"/>
      <c r="L300" s="133">
        <f t="shared" si="4"/>
        <v>13</v>
      </c>
    </row>
    <row r="301" spans="1:12" ht="25.5">
      <c r="A301" s="243" t="s">
        <v>735</v>
      </c>
      <c r="B301" s="244" t="s">
        <v>736</v>
      </c>
      <c r="C301" s="268">
        <v>0</v>
      </c>
      <c r="D301" s="268">
        <v>0</v>
      </c>
      <c r="E301" s="268">
        <v>0</v>
      </c>
      <c r="F301" s="268">
        <v>0</v>
      </c>
      <c r="G301" s="268">
        <v>0</v>
      </c>
      <c r="H301" s="269">
        <v>0</v>
      </c>
      <c r="I301" s="341"/>
      <c r="L301" s="133">
        <f t="shared" si="4"/>
        <v>13</v>
      </c>
    </row>
    <row r="302" spans="1:12" ht="25.5">
      <c r="A302" s="243" t="s">
        <v>737</v>
      </c>
      <c r="B302" s="244" t="s">
        <v>738</v>
      </c>
      <c r="C302" s="268">
        <v>0</v>
      </c>
      <c r="D302" s="268">
        <v>0</v>
      </c>
      <c r="E302" s="268">
        <v>0</v>
      </c>
      <c r="F302" s="268">
        <v>0</v>
      </c>
      <c r="G302" s="268">
        <v>0</v>
      </c>
      <c r="H302" s="269">
        <v>0</v>
      </c>
      <c r="I302" s="341"/>
      <c r="L302" s="133">
        <f t="shared" si="4"/>
        <v>13</v>
      </c>
    </row>
    <row r="303" spans="1:12">
      <c r="A303" s="255" t="s">
        <v>739</v>
      </c>
      <c r="B303" s="256" t="s">
        <v>740</v>
      </c>
      <c r="C303" s="266">
        <v>0</v>
      </c>
      <c r="D303" s="266">
        <v>0</v>
      </c>
      <c r="E303" s="266">
        <v>0</v>
      </c>
      <c r="F303" s="266">
        <v>0</v>
      </c>
      <c r="G303" s="266">
        <v>0</v>
      </c>
      <c r="H303" s="267">
        <v>0</v>
      </c>
      <c r="I303" s="341"/>
      <c r="L303" s="133">
        <f t="shared" si="4"/>
        <v>9</v>
      </c>
    </row>
    <row r="304" spans="1:12">
      <c r="A304" s="243" t="s">
        <v>741</v>
      </c>
      <c r="B304" s="244" t="s">
        <v>742</v>
      </c>
      <c r="C304" s="268">
        <v>0</v>
      </c>
      <c r="D304" s="268">
        <v>0</v>
      </c>
      <c r="E304" s="268">
        <v>0</v>
      </c>
      <c r="F304" s="268">
        <v>0</v>
      </c>
      <c r="G304" s="268">
        <v>0</v>
      </c>
      <c r="H304" s="269">
        <v>0</v>
      </c>
      <c r="I304" s="341"/>
      <c r="L304" s="133">
        <f t="shared" si="4"/>
        <v>13</v>
      </c>
    </row>
    <row r="305" spans="1:12">
      <c r="A305" s="243" t="s">
        <v>743</v>
      </c>
      <c r="B305" s="244" t="s">
        <v>744</v>
      </c>
      <c r="C305" s="268">
        <v>0</v>
      </c>
      <c r="D305" s="268">
        <v>0</v>
      </c>
      <c r="E305" s="268">
        <v>0</v>
      </c>
      <c r="F305" s="268">
        <v>0</v>
      </c>
      <c r="G305" s="268">
        <v>0</v>
      </c>
      <c r="H305" s="269">
        <v>0</v>
      </c>
      <c r="I305" s="341"/>
      <c r="L305" s="133">
        <f t="shared" si="4"/>
        <v>13</v>
      </c>
    </row>
    <row r="306" spans="1:12">
      <c r="A306" s="255" t="s">
        <v>745</v>
      </c>
      <c r="B306" s="256" t="s">
        <v>746</v>
      </c>
      <c r="C306" s="266">
        <v>0</v>
      </c>
      <c r="D306" s="266">
        <v>0</v>
      </c>
      <c r="E306" s="266">
        <v>0</v>
      </c>
      <c r="F306" s="266">
        <v>0</v>
      </c>
      <c r="G306" s="266">
        <v>0</v>
      </c>
      <c r="H306" s="267">
        <v>0</v>
      </c>
      <c r="I306" s="341"/>
      <c r="L306" s="133">
        <f t="shared" si="4"/>
        <v>9</v>
      </c>
    </row>
    <row r="307" spans="1:12">
      <c r="A307" s="243" t="s">
        <v>747</v>
      </c>
      <c r="B307" s="244" t="s">
        <v>748</v>
      </c>
      <c r="C307" s="268">
        <v>0</v>
      </c>
      <c r="D307" s="268">
        <v>0</v>
      </c>
      <c r="E307" s="268">
        <v>0</v>
      </c>
      <c r="F307" s="268">
        <v>0</v>
      </c>
      <c r="G307" s="268">
        <v>0</v>
      </c>
      <c r="H307" s="269">
        <v>0</v>
      </c>
      <c r="I307" s="341"/>
      <c r="L307" s="133">
        <f t="shared" si="4"/>
        <v>13</v>
      </c>
    </row>
    <row r="308" spans="1:12">
      <c r="A308" s="255" t="s">
        <v>749</v>
      </c>
      <c r="B308" s="256" t="s">
        <v>750</v>
      </c>
      <c r="C308" s="266">
        <v>0</v>
      </c>
      <c r="D308" s="266">
        <v>0</v>
      </c>
      <c r="E308" s="266">
        <v>0</v>
      </c>
      <c r="F308" s="266">
        <v>0</v>
      </c>
      <c r="G308" s="266">
        <v>0</v>
      </c>
      <c r="H308" s="267">
        <v>0</v>
      </c>
      <c r="I308" s="341"/>
      <c r="L308" s="133">
        <f t="shared" si="4"/>
        <v>9</v>
      </c>
    </row>
    <row r="309" spans="1:12">
      <c r="A309" s="243" t="s">
        <v>751</v>
      </c>
      <c r="B309" s="244" t="s">
        <v>752</v>
      </c>
      <c r="C309" s="268">
        <v>0</v>
      </c>
      <c r="D309" s="268">
        <v>0</v>
      </c>
      <c r="E309" s="268">
        <v>0</v>
      </c>
      <c r="F309" s="268">
        <v>0</v>
      </c>
      <c r="G309" s="268">
        <v>0</v>
      </c>
      <c r="H309" s="269">
        <v>0</v>
      </c>
      <c r="I309" s="341"/>
      <c r="L309" s="133">
        <f t="shared" si="4"/>
        <v>13</v>
      </c>
    </row>
    <row r="310" spans="1:12">
      <c r="A310" s="243" t="s">
        <v>753</v>
      </c>
      <c r="B310" s="244" t="s">
        <v>754</v>
      </c>
      <c r="C310" s="268">
        <v>0</v>
      </c>
      <c r="D310" s="268">
        <v>0</v>
      </c>
      <c r="E310" s="268">
        <v>0</v>
      </c>
      <c r="F310" s="268">
        <v>0</v>
      </c>
      <c r="G310" s="268">
        <v>0</v>
      </c>
      <c r="H310" s="269">
        <v>0</v>
      </c>
      <c r="I310" s="341"/>
      <c r="L310" s="133">
        <f t="shared" si="4"/>
        <v>13</v>
      </c>
    </row>
    <row r="311" spans="1:12">
      <c r="A311" s="137" t="s">
        <v>142</v>
      </c>
      <c r="B311" s="138" t="s">
        <v>440</v>
      </c>
      <c r="C311" s="270">
        <v>728562414.01999998</v>
      </c>
      <c r="D311" s="270">
        <v>279833873</v>
      </c>
      <c r="E311" s="270">
        <v>536600849</v>
      </c>
      <c r="F311" s="270">
        <v>985329390.01999998</v>
      </c>
      <c r="G311" s="270">
        <v>0</v>
      </c>
      <c r="H311" s="271">
        <v>985329390.01999998</v>
      </c>
      <c r="I311" s="341"/>
      <c r="L311" s="133">
        <f t="shared" si="4"/>
        <v>1</v>
      </c>
    </row>
    <row r="312" spans="1:12">
      <c r="A312" s="139" t="s">
        <v>144</v>
      </c>
      <c r="B312" s="140" t="s">
        <v>145</v>
      </c>
      <c r="C312" s="264">
        <v>683921055</v>
      </c>
      <c r="D312" s="264">
        <v>271355180</v>
      </c>
      <c r="E312" s="264">
        <v>474961270</v>
      </c>
      <c r="F312" s="264">
        <v>887527145</v>
      </c>
      <c r="G312" s="264">
        <v>0</v>
      </c>
      <c r="H312" s="265">
        <v>887527145</v>
      </c>
      <c r="I312" s="341"/>
      <c r="L312" s="133">
        <f t="shared" si="4"/>
        <v>3</v>
      </c>
    </row>
    <row r="313" spans="1:12">
      <c r="A313" s="333" t="s">
        <v>146</v>
      </c>
      <c r="B313" s="258" t="s">
        <v>147</v>
      </c>
      <c r="C313" s="281">
        <v>696312040</v>
      </c>
      <c r="D313" s="281">
        <v>271355180</v>
      </c>
      <c r="E313" s="281">
        <v>474961270</v>
      </c>
      <c r="F313" s="281">
        <v>899918130</v>
      </c>
      <c r="G313" s="281">
        <v>0</v>
      </c>
      <c r="H313" s="334">
        <v>899918130</v>
      </c>
      <c r="I313" s="341"/>
      <c r="L313" s="133">
        <f t="shared" si="4"/>
        <v>6</v>
      </c>
    </row>
    <row r="314" spans="1:12">
      <c r="A314" s="255" t="s">
        <v>441</v>
      </c>
      <c r="B314" s="256" t="s">
        <v>207</v>
      </c>
      <c r="C314" s="266">
        <v>696312040</v>
      </c>
      <c r="D314" s="266">
        <v>271355180</v>
      </c>
      <c r="E314" s="266">
        <v>474961270</v>
      </c>
      <c r="F314" s="266">
        <v>899918130</v>
      </c>
      <c r="G314" s="266">
        <v>0</v>
      </c>
      <c r="H314" s="267">
        <v>899918130</v>
      </c>
      <c r="I314" s="341"/>
      <c r="L314" s="133">
        <f t="shared" si="4"/>
        <v>9</v>
      </c>
    </row>
    <row r="315" spans="1:12">
      <c r="A315" s="243" t="s">
        <v>442</v>
      </c>
      <c r="B315" s="244" t="s">
        <v>207</v>
      </c>
      <c r="C315" s="268">
        <v>696312040</v>
      </c>
      <c r="D315" s="268">
        <v>271355180</v>
      </c>
      <c r="E315" s="268">
        <v>474961270</v>
      </c>
      <c r="F315" s="268">
        <v>899918130</v>
      </c>
      <c r="G315" s="268">
        <v>0</v>
      </c>
      <c r="H315" s="269">
        <v>899918130</v>
      </c>
      <c r="I315" s="341"/>
      <c r="L315" s="133">
        <f t="shared" si="4"/>
        <v>13</v>
      </c>
    </row>
    <row r="316" spans="1:12">
      <c r="A316" s="333" t="s">
        <v>148</v>
      </c>
      <c r="B316" s="258" t="s">
        <v>149</v>
      </c>
      <c r="C316" s="281">
        <v>-12390985</v>
      </c>
      <c r="D316" s="281">
        <v>0</v>
      </c>
      <c r="E316" s="281">
        <v>0</v>
      </c>
      <c r="F316" s="281">
        <v>-12390985</v>
      </c>
      <c r="G316" s="281">
        <v>0</v>
      </c>
      <c r="H316" s="334">
        <v>-12390985</v>
      </c>
      <c r="I316" s="341"/>
      <c r="L316" s="133">
        <f t="shared" si="4"/>
        <v>6</v>
      </c>
    </row>
    <row r="317" spans="1:12">
      <c r="A317" s="255" t="s">
        <v>755</v>
      </c>
      <c r="B317" s="256" t="s">
        <v>213</v>
      </c>
      <c r="C317" s="266">
        <v>-12390985</v>
      </c>
      <c r="D317" s="266">
        <v>0</v>
      </c>
      <c r="E317" s="266">
        <v>0</v>
      </c>
      <c r="F317" s="266">
        <v>-12390985</v>
      </c>
      <c r="G317" s="266">
        <v>0</v>
      </c>
      <c r="H317" s="267">
        <v>-12390985</v>
      </c>
      <c r="I317" s="341"/>
      <c r="L317" s="133">
        <f t="shared" si="4"/>
        <v>9</v>
      </c>
    </row>
    <row r="318" spans="1:12">
      <c r="A318" s="243" t="s">
        <v>756</v>
      </c>
      <c r="B318" s="244" t="s">
        <v>213</v>
      </c>
      <c r="C318" s="268">
        <v>-12390985</v>
      </c>
      <c r="D318" s="268">
        <v>0</v>
      </c>
      <c r="E318" s="268">
        <v>0</v>
      </c>
      <c r="F318" s="268">
        <v>-12390985</v>
      </c>
      <c r="G318" s="268">
        <v>0</v>
      </c>
      <c r="H318" s="269">
        <v>-12390985</v>
      </c>
      <c r="I318" s="341"/>
      <c r="L318" s="133">
        <f t="shared" si="4"/>
        <v>13</v>
      </c>
    </row>
    <row r="319" spans="1:12">
      <c r="A319" s="139" t="s">
        <v>150</v>
      </c>
      <c r="B319" s="140" t="s">
        <v>151</v>
      </c>
      <c r="C319" s="264">
        <v>44641359.020000003</v>
      </c>
      <c r="D319" s="264">
        <v>8478693</v>
      </c>
      <c r="E319" s="264">
        <v>61639579</v>
      </c>
      <c r="F319" s="264">
        <v>97802245.019999996</v>
      </c>
      <c r="G319" s="264">
        <v>0</v>
      </c>
      <c r="H319" s="265">
        <v>97802245.019999996</v>
      </c>
      <c r="I319" s="341"/>
      <c r="L319" s="133">
        <f t="shared" si="4"/>
        <v>3</v>
      </c>
    </row>
    <row r="320" spans="1:12">
      <c r="A320" s="333" t="s">
        <v>152</v>
      </c>
      <c r="B320" s="258" t="s">
        <v>153</v>
      </c>
      <c r="C320" s="281">
        <v>44641305</v>
      </c>
      <c r="D320" s="281">
        <v>8478693</v>
      </c>
      <c r="E320" s="281">
        <v>61125107</v>
      </c>
      <c r="F320" s="281">
        <v>97287719</v>
      </c>
      <c r="G320" s="281">
        <v>0</v>
      </c>
      <c r="H320" s="334">
        <v>97287719</v>
      </c>
      <c r="I320" s="341"/>
      <c r="L320" s="133">
        <f t="shared" si="4"/>
        <v>6</v>
      </c>
    </row>
    <row r="321" spans="1:12" ht="25.5">
      <c r="A321" s="255" t="s">
        <v>757</v>
      </c>
      <c r="B321" s="256" t="s">
        <v>758</v>
      </c>
      <c r="C321" s="266">
        <v>15869834</v>
      </c>
      <c r="D321" s="266">
        <v>0</v>
      </c>
      <c r="E321" s="266">
        <v>32004875</v>
      </c>
      <c r="F321" s="266">
        <v>47874709</v>
      </c>
      <c r="G321" s="266">
        <v>0</v>
      </c>
      <c r="H321" s="267">
        <v>47874709</v>
      </c>
      <c r="I321" s="341"/>
      <c r="L321" s="133">
        <f t="shared" si="4"/>
        <v>9</v>
      </c>
    </row>
    <row r="322" spans="1:12" ht="25.5">
      <c r="A322" s="243" t="s">
        <v>759</v>
      </c>
      <c r="B322" s="244" t="s">
        <v>758</v>
      </c>
      <c r="C322" s="268">
        <v>15869834</v>
      </c>
      <c r="D322" s="268">
        <v>0</v>
      </c>
      <c r="E322" s="268">
        <v>32004875</v>
      </c>
      <c r="F322" s="268">
        <v>47874709</v>
      </c>
      <c r="G322" s="268">
        <v>0</v>
      </c>
      <c r="H322" s="269">
        <v>47874709</v>
      </c>
      <c r="I322" s="341"/>
      <c r="L322" s="133">
        <f t="shared" si="4"/>
        <v>13</v>
      </c>
    </row>
    <row r="323" spans="1:12">
      <c r="A323" s="255" t="s">
        <v>443</v>
      </c>
      <c r="B323" s="256" t="s">
        <v>444</v>
      </c>
      <c r="C323" s="266">
        <v>28771471</v>
      </c>
      <c r="D323" s="266">
        <v>8478693</v>
      </c>
      <c r="E323" s="266">
        <v>29120232</v>
      </c>
      <c r="F323" s="266">
        <v>49413010</v>
      </c>
      <c r="G323" s="266">
        <v>0</v>
      </c>
      <c r="H323" s="267">
        <v>49413010</v>
      </c>
      <c r="I323" s="341"/>
      <c r="L323" s="133">
        <f t="shared" si="4"/>
        <v>9</v>
      </c>
    </row>
    <row r="324" spans="1:12">
      <c r="A324" s="243" t="s">
        <v>445</v>
      </c>
      <c r="B324" s="244" t="s">
        <v>444</v>
      </c>
      <c r="C324" s="268">
        <v>28771471</v>
      </c>
      <c r="D324" s="268">
        <v>8478693</v>
      </c>
      <c r="E324" s="268">
        <v>29120232</v>
      </c>
      <c r="F324" s="268">
        <v>49413010</v>
      </c>
      <c r="G324" s="268">
        <v>0</v>
      </c>
      <c r="H324" s="269">
        <v>49413010</v>
      </c>
      <c r="I324" s="341"/>
      <c r="L324" s="133">
        <f t="shared" si="4"/>
        <v>13</v>
      </c>
    </row>
    <row r="325" spans="1:12">
      <c r="A325" s="333" t="s">
        <v>154</v>
      </c>
      <c r="B325" s="258" t="s">
        <v>155</v>
      </c>
      <c r="C325" s="281">
        <v>54.02</v>
      </c>
      <c r="D325" s="281">
        <v>0</v>
      </c>
      <c r="E325" s="281">
        <v>0</v>
      </c>
      <c r="F325" s="281">
        <v>54.02</v>
      </c>
      <c r="G325" s="281">
        <v>0</v>
      </c>
      <c r="H325" s="334">
        <v>54.02</v>
      </c>
      <c r="I325" s="341"/>
      <c r="L325" s="133">
        <f t="shared" si="4"/>
        <v>6</v>
      </c>
    </row>
    <row r="326" spans="1:12">
      <c r="A326" s="255" t="s">
        <v>760</v>
      </c>
      <c r="B326" s="256" t="s">
        <v>761</v>
      </c>
      <c r="C326" s="266">
        <v>54.02</v>
      </c>
      <c r="D326" s="266">
        <v>0</v>
      </c>
      <c r="E326" s="266">
        <v>0</v>
      </c>
      <c r="F326" s="266">
        <v>54.02</v>
      </c>
      <c r="G326" s="266">
        <v>0</v>
      </c>
      <c r="H326" s="267">
        <v>54.02</v>
      </c>
      <c r="I326" s="341"/>
      <c r="L326" s="133">
        <f t="shared" si="4"/>
        <v>9</v>
      </c>
    </row>
    <row r="327" spans="1:12">
      <c r="A327" s="243" t="s">
        <v>762</v>
      </c>
      <c r="B327" s="244" t="s">
        <v>446</v>
      </c>
      <c r="C327" s="268">
        <v>54.02</v>
      </c>
      <c r="D327" s="268">
        <v>0</v>
      </c>
      <c r="E327" s="268">
        <v>0</v>
      </c>
      <c r="F327" s="268">
        <v>54.02</v>
      </c>
      <c r="G327" s="268">
        <v>0</v>
      </c>
      <c r="H327" s="269">
        <v>54.02</v>
      </c>
      <c r="I327" s="341"/>
      <c r="L327" s="133">
        <f t="shared" si="4"/>
        <v>13</v>
      </c>
    </row>
    <row r="328" spans="1:12" ht="25.5">
      <c r="A328" s="333" t="s">
        <v>783</v>
      </c>
      <c r="B328" s="258" t="s">
        <v>784</v>
      </c>
      <c r="C328" s="281">
        <v>0</v>
      </c>
      <c r="D328" s="281">
        <v>0</v>
      </c>
      <c r="E328" s="281">
        <v>514472</v>
      </c>
      <c r="F328" s="281">
        <v>514472</v>
      </c>
      <c r="G328" s="281">
        <v>0</v>
      </c>
      <c r="H328" s="334">
        <v>514472</v>
      </c>
      <c r="I328" s="341"/>
      <c r="L328" s="133">
        <f t="shared" ref="L328:L391" si="5">+LEN(A328)</f>
        <v>6</v>
      </c>
    </row>
    <row r="329" spans="1:12">
      <c r="A329" s="260" t="s">
        <v>785</v>
      </c>
      <c r="B329" s="261" t="s">
        <v>723</v>
      </c>
      <c r="C329" s="274">
        <v>0</v>
      </c>
      <c r="D329" s="274">
        <v>0</v>
      </c>
      <c r="E329" s="274">
        <v>514472</v>
      </c>
      <c r="F329" s="274">
        <v>514472</v>
      </c>
      <c r="G329" s="274">
        <v>0</v>
      </c>
      <c r="H329" s="275">
        <v>514472</v>
      </c>
      <c r="I329" s="341"/>
      <c r="L329" s="133">
        <f t="shared" si="5"/>
        <v>9</v>
      </c>
    </row>
    <row r="330" spans="1:12">
      <c r="A330" s="248" t="s">
        <v>786</v>
      </c>
      <c r="B330" s="249" t="s">
        <v>787</v>
      </c>
      <c r="C330" s="272">
        <v>0</v>
      </c>
      <c r="D330" s="272">
        <v>0</v>
      </c>
      <c r="E330" s="272">
        <v>514472</v>
      </c>
      <c r="F330" s="272">
        <v>514472</v>
      </c>
      <c r="G330" s="272">
        <v>0</v>
      </c>
      <c r="H330" s="273">
        <v>514472</v>
      </c>
      <c r="I330" s="341"/>
      <c r="L330" s="133">
        <f t="shared" si="5"/>
        <v>13</v>
      </c>
    </row>
    <row r="331" spans="1:12">
      <c r="A331" s="137" t="s">
        <v>157</v>
      </c>
      <c r="B331" s="138" t="s">
        <v>158</v>
      </c>
      <c r="C331" s="270">
        <v>2704964394.4000001</v>
      </c>
      <c r="D331" s="270">
        <v>1794346819.5</v>
      </c>
      <c r="E331" s="270">
        <v>9234928.5099999998</v>
      </c>
      <c r="F331" s="270">
        <v>4490076285.3900003</v>
      </c>
      <c r="G331" s="270">
        <v>0</v>
      </c>
      <c r="H331" s="271">
        <v>4490076285.3900003</v>
      </c>
      <c r="I331" s="341"/>
      <c r="L331" s="133">
        <f t="shared" si="5"/>
        <v>1</v>
      </c>
    </row>
    <row r="332" spans="1:12">
      <c r="A332" s="338" t="s">
        <v>159</v>
      </c>
      <c r="B332" s="339" t="s">
        <v>160</v>
      </c>
      <c r="C332" s="284">
        <v>2563391050.3699999</v>
      </c>
      <c r="D332" s="284">
        <v>1764257262.05</v>
      </c>
      <c r="E332" s="284">
        <v>9234928.5099999998</v>
      </c>
      <c r="F332" s="284">
        <v>4318413383.9099998</v>
      </c>
      <c r="G332" s="284">
        <v>0</v>
      </c>
      <c r="H332" s="340">
        <v>4318413383.9099998</v>
      </c>
      <c r="I332" s="341"/>
      <c r="L332" s="133">
        <f t="shared" si="5"/>
        <v>3</v>
      </c>
    </row>
    <row r="333" spans="1:12">
      <c r="A333" s="335" t="s">
        <v>161</v>
      </c>
      <c r="B333" s="336" t="s">
        <v>162</v>
      </c>
      <c r="C333" s="286">
        <v>1064022185.9400001</v>
      </c>
      <c r="D333" s="286">
        <v>547414933.01999998</v>
      </c>
      <c r="E333" s="286">
        <v>0</v>
      </c>
      <c r="F333" s="286">
        <v>1611437118.96</v>
      </c>
      <c r="G333" s="286">
        <v>0</v>
      </c>
      <c r="H333" s="337">
        <v>1611437118.96</v>
      </c>
      <c r="I333" s="341"/>
      <c r="L333" s="133">
        <f t="shared" si="5"/>
        <v>6</v>
      </c>
    </row>
    <row r="334" spans="1:12">
      <c r="A334" s="260" t="s">
        <v>447</v>
      </c>
      <c r="B334" s="261" t="s">
        <v>448</v>
      </c>
      <c r="C334" s="274">
        <v>773888431</v>
      </c>
      <c r="D334" s="274">
        <v>391158775</v>
      </c>
      <c r="E334" s="274">
        <v>0</v>
      </c>
      <c r="F334" s="274">
        <v>1165047206</v>
      </c>
      <c r="G334" s="274">
        <v>0</v>
      </c>
      <c r="H334" s="275">
        <v>1165047206</v>
      </c>
      <c r="I334" s="341"/>
      <c r="L334" s="133">
        <f t="shared" si="5"/>
        <v>9</v>
      </c>
    </row>
    <row r="335" spans="1:12">
      <c r="A335" s="248" t="s">
        <v>449</v>
      </c>
      <c r="B335" s="249" t="s">
        <v>448</v>
      </c>
      <c r="C335" s="272">
        <v>773888431</v>
      </c>
      <c r="D335" s="272">
        <v>391158775</v>
      </c>
      <c r="E335" s="272">
        <v>0</v>
      </c>
      <c r="F335" s="272">
        <v>1165047206</v>
      </c>
      <c r="G335" s="272">
        <v>0</v>
      </c>
      <c r="H335" s="273">
        <v>1165047206</v>
      </c>
      <c r="I335" s="341"/>
      <c r="L335" s="133">
        <f t="shared" si="5"/>
        <v>13</v>
      </c>
    </row>
    <row r="336" spans="1:12">
      <c r="A336" s="260" t="s">
        <v>450</v>
      </c>
      <c r="B336" s="261" t="s">
        <v>451</v>
      </c>
      <c r="C336" s="274">
        <v>2877486</v>
      </c>
      <c r="D336" s="274">
        <v>2170847</v>
      </c>
      <c r="E336" s="274">
        <v>0</v>
      </c>
      <c r="F336" s="274">
        <v>5048333</v>
      </c>
      <c r="G336" s="274">
        <v>0</v>
      </c>
      <c r="H336" s="275">
        <v>5048333</v>
      </c>
      <c r="I336" s="341"/>
      <c r="L336" s="133">
        <f t="shared" si="5"/>
        <v>9</v>
      </c>
    </row>
    <row r="337" spans="1:12">
      <c r="A337" s="248" t="s">
        <v>452</v>
      </c>
      <c r="B337" s="249" t="s">
        <v>451</v>
      </c>
      <c r="C337" s="272">
        <v>2877486</v>
      </c>
      <c r="D337" s="272">
        <v>2170847</v>
      </c>
      <c r="E337" s="272">
        <v>0</v>
      </c>
      <c r="F337" s="272">
        <v>5048333</v>
      </c>
      <c r="G337" s="272">
        <v>0</v>
      </c>
      <c r="H337" s="273">
        <v>5048333</v>
      </c>
      <c r="I337" s="341"/>
      <c r="L337" s="133">
        <f t="shared" si="5"/>
        <v>13</v>
      </c>
    </row>
    <row r="338" spans="1:12">
      <c r="A338" s="260" t="s">
        <v>453</v>
      </c>
      <c r="B338" s="261" t="s">
        <v>454</v>
      </c>
      <c r="C338" s="274">
        <v>76717672</v>
      </c>
      <c r="D338" s="274">
        <v>38039179</v>
      </c>
      <c r="E338" s="274">
        <v>0</v>
      </c>
      <c r="F338" s="274">
        <v>114756851</v>
      </c>
      <c r="G338" s="274">
        <v>0</v>
      </c>
      <c r="H338" s="275">
        <v>114756851</v>
      </c>
      <c r="I338" s="341"/>
      <c r="L338" s="133">
        <f t="shared" si="5"/>
        <v>9</v>
      </c>
    </row>
    <row r="339" spans="1:12">
      <c r="A339" s="248" t="s">
        <v>455</v>
      </c>
      <c r="B339" s="249" t="s">
        <v>454</v>
      </c>
      <c r="C339" s="272">
        <v>76717672</v>
      </c>
      <c r="D339" s="272">
        <v>38039179</v>
      </c>
      <c r="E339" s="272">
        <v>0</v>
      </c>
      <c r="F339" s="272">
        <v>114756851</v>
      </c>
      <c r="G339" s="272">
        <v>0</v>
      </c>
      <c r="H339" s="273">
        <v>114756851</v>
      </c>
      <c r="I339" s="341"/>
      <c r="L339" s="133">
        <f t="shared" si="5"/>
        <v>13</v>
      </c>
    </row>
    <row r="340" spans="1:12">
      <c r="A340" s="260" t="s">
        <v>456</v>
      </c>
      <c r="B340" s="261" t="s">
        <v>457</v>
      </c>
      <c r="C340" s="274">
        <v>184539113</v>
      </c>
      <c r="D340" s="274">
        <v>95323541</v>
      </c>
      <c r="E340" s="274">
        <v>0</v>
      </c>
      <c r="F340" s="274">
        <v>279862654</v>
      </c>
      <c r="G340" s="274">
        <v>0</v>
      </c>
      <c r="H340" s="275">
        <v>279862654</v>
      </c>
      <c r="I340" s="341"/>
      <c r="L340" s="133">
        <f t="shared" si="5"/>
        <v>9</v>
      </c>
    </row>
    <row r="341" spans="1:12">
      <c r="A341" s="248" t="s">
        <v>458</v>
      </c>
      <c r="B341" s="249" t="s">
        <v>457</v>
      </c>
      <c r="C341" s="272">
        <v>184539113</v>
      </c>
      <c r="D341" s="272">
        <v>95323541</v>
      </c>
      <c r="E341" s="272">
        <v>0</v>
      </c>
      <c r="F341" s="272">
        <v>279862654</v>
      </c>
      <c r="G341" s="272">
        <v>0</v>
      </c>
      <c r="H341" s="273">
        <v>279862654</v>
      </c>
      <c r="I341" s="341"/>
      <c r="L341" s="133">
        <f t="shared" si="5"/>
        <v>13</v>
      </c>
    </row>
    <row r="342" spans="1:12">
      <c r="A342" s="260" t="s">
        <v>459</v>
      </c>
      <c r="B342" s="261" t="s">
        <v>399</v>
      </c>
      <c r="C342" s="274">
        <v>23021047.940000001</v>
      </c>
      <c r="D342" s="274">
        <v>19193291.02</v>
      </c>
      <c r="E342" s="274">
        <v>0</v>
      </c>
      <c r="F342" s="274">
        <v>42214338.960000001</v>
      </c>
      <c r="G342" s="274">
        <v>0</v>
      </c>
      <c r="H342" s="275">
        <v>42214338.960000001</v>
      </c>
      <c r="I342" s="341"/>
      <c r="L342" s="133">
        <f t="shared" si="5"/>
        <v>9</v>
      </c>
    </row>
    <row r="343" spans="1:12">
      <c r="A343" s="248" t="s">
        <v>460</v>
      </c>
      <c r="B343" s="249" t="s">
        <v>461</v>
      </c>
      <c r="C343" s="272">
        <v>23021047.940000001</v>
      </c>
      <c r="D343" s="272">
        <v>19193291.02</v>
      </c>
      <c r="E343" s="272">
        <v>0</v>
      </c>
      <c r="F343" s="272">
        <v>42214338.960000001</v>
      </c>
      <c r="G343" s="272">
        <v>0</v>
      </c>
      <c r="H343" s="273">
        <v>42214338.960000001</v>
      </c>
      <c r="I343" s="341"/>
      <c r="L343" s="133">
        <f t="shared" si="5"/>
        <v>13</v>
      </c>
    </row>
    <row r="344" spans="1:12">
      <c r="A344" s="260" t="s">
        <v>462</v>
      </c>
      <c r="B344" s="261" t="s">
        <v>463</v>
      </c>
      <c r="C344" s="274">
        <v>1886471</v>
      </c>
      <c r="D344" s="274">
        <v>968622</v>
      </c>
      <c r="E344" s="274">
        <v>0</v>
      </c>
      <c r="F344" s="274">
        <v>2855093</v>
      </c>
      <c r="G344" s="274">
        <v>0</v>
      </c>
      <c r="H344" s="275">
        <v>2855093</v>
      </c>
      <c r="I344" s="341"/>
      <c r="L344" s="133">
        <f t="shared" si="5"/>
        <v>9</v>
      </c>
    </row>
    <row r="345" spans="1:12">
      <c r="A345" s="248" t="s">
        <v>600</v>
      </c>
      <c r="B345" s="249" t="s">
        <v>463</v>
      </c>
      <c r="C345" s="272">
        <v>1886471</v>
      </c>
      <c r="D345" s="272">
        <v>968622</v>
      </c>
      <c r="E345" s="272">
        <v>0</v>
      </c>
      <c r="F345" s="272">
        <v>2855093</v>
      </c>
      <c r="G345" s="272">
        <v>0</v>
      </c>
      <c r="H345" s="273">
        <v>2855093</v>
      </c>
      <c r="I345" s="341"/>
      <c r="L345" s="133">
        <f t="shared" si="5"/>
        <v>13</v>
      </c>
    </row>
    <row r="346" spans="1:12">
      <c r="A346" s="260" t="s">
        <v>466</v>
      </c>
      <c r="B346" s="261" t="s">
        <v>467</v>
      </c>
      <c r="C346" s="274">
        <v>1091965</v>
      </c>
      <c r="D346" s="274">
        <v>560678</v>
      </c>
      <c r="E346" s="274">
        <v>0</v>
      </c>
      <c r="F346" s="274">
        <v>1652643</v>
      </c>
      <c r="G346" s="274">
        <v>0</v>
      </c>
      <c r="H346" s="275">
        <v>1652643</v>
      </c>
      <c r="I346" s="341"/>
      <c r="L346" s="133">
        <f t="shared" si="5"/>
        <v>9</v>
      </c>
    </row>
    <row r="347" spans="1:12">
      <c r="A347" s="248" t="s">
        <v>468</v>
      </c>
      <c r="B347" s="249" t="s">
        <v>467</v>
      </c>
      <c r="C347" s="272">
        <v>1091965</v>
      </c>
      <c r="D347" s="272">
        <v>560678</v>
      </c>
      <c r="E347" s="272">
        <v>0</v>
      </c>
      <c r="F347" s="272">
        <v>1652643</v>
      </c>
      <c r="G347" s="272">
        <v>0</v>
      </c>
      <c r="H347" s="273">
        <v>1652643</v>
      </c>
      <c r="I347" s="341"/>
      <c r="L347" s="133">
        <f t="shared" si="5"/>
        <v>13</v>
      </c>
    </row>
    <row r="348" spans="1:12">
      <c r="A348" s="335" t="s">
        <v>163</v>
      </c>
      <c r="B348" s="336" t="s">
        <v>164</v>
      </c>
      <c r="C348" s="286">
        <v>264004100</v>
      </c>
      <c r="D348" s="286">
        <v>133048400</v>
      </c>
      <c r="E348" s="286">
        <v>0</v>
      </c>
      <c r="F348" s="286">
        <v>397052500</v>
      </c>
      <c r="G348" s="286">
        <v>0</v>
      </c>
      <c r="H348" s="337">
        <v>397052500</v>
      </c>
      <c r="I348" s="341"/>
      <c r="L348" s="133">
        <f t="shared" si="5"/>
        <v>6</v>
      </c>
    </row>
    <row r="349" spans="1:12">
      <c r="A349" s="260" t="s">
        <v>469</v>
      </c>
      <c r="B349" s="261" t="s">
        <v>416</v>
      </c>
      <c r="C349" s="274">
        <v>41751500</v>
      </c>
      <c r="D349" s="274">
        <v>22217500</v>
      </c>
      <c r="E349" s="274">
        <v>0</v>
      </c>
      <c r="F349" s="274">
        <v>63969000</v>
      </c>
      <c r="G349" s="274">
        <v>0</v>
      </c>
      <c r="H349" s="275">
        <v>63969000</v>
      </c>
      <c r="I349" s="341"/>
      <c r="L349" s="133">
        <f t="shared" si="5"/>
        <v>9</v>
      </c>
    </row>
    <row r="350" spans="1:12">
      <c r="A350" s="248" t="s">
        <v>470</v>
      </c>
      <c r="B350" s="249" t="s">
        <v>416</v>
      </c>
      <c r="C350" s="272">
        <v>41751500</v>
      </c>
      <c r="D350" s="272">
        <v>22217500</v>
      </c>
      <c r="E350" s="272">
        <v>0</v>
      </c>
      <c r="F350" s="272">
        <v>63969000</v>
      </c>
      <c r="G350" s="272">
        <v>0</v>
      </c>
      <c r="H350" s="273">
        <v>63969000</v>
      </c>
      <c r="I350" s="341"/>
      <c r="L350" s="133">
        <f t="shared" si="5"/>
        <v>13</v>
      </c>
    </row>
    <row r="351" spans="1:12">
      <c r="A351" s="260" t="s">
        <v>471</v>
      </c>
      <c r="B351" s="261" t="s">
        <v>472</v>
      </c>
      <c r="C351" s="274">
        <v>89738100</v>
      </c>
      <c r="D351" s="274">
        <v>44713500</v>
      </c>
      <c r="E351" s="274">
        <v>0</v>
      </c>
      <c r="F351" s="274">
        <v>134451600</v>
      </c>
      <c r="G351" s="274">
        <v>0</v>
      </c>
      <c r="H351" s="275">
        <v>134451600</v>
      </c>
      <c r="I351" s="341"/>
      <c r="L351" s="133">
        <f t="shared" si="5"/>
        <v>9</v>
      </c>
    </row>
    <row r="352" spans="1:12">
      <c r="A352" s="248" t="s">
        <v>473</v>
      </c>
      <c r="B352" s="249" t="s">
        <v>472</v>
      </c>
      <c r="C352" s="272">
        <v>89738100</v>
      </c>
      <c r="D352" s="272">
        <v>44713500</v>
      </c>
      <c r="E352" s="272">
        <v>0</v>
      </c>
      <c r="F352" s="272">
        <v>134451600</v>
      </c>
      <c r="G352" s="272">
        <v>0</v>
      </c>
      <c r="H352" s="273">
        <v>134451600</v>
      </c>
      <c r="I352" s="341"/>
      <c r="L352" s="133">
        <f t="shared" si="5"/>
        <v>13</v>
      </c>
    </row>
    <row r="353" spans="1:12">
      <c r="A353" s="260" t="s">
        <v>474</v>
      </c>
      <c r="B353" s="261" t="s">
        <v>475</v>
      </c>
      <c r="C353" s="274">
        <v>5829100</v>
      </c>
      <c r="D353" s="274">
        <v>2990000</v>
      </c>
      <c r="E353" s="274">
        <v>0</v>
      </c>
      <c r="F353" s="274">
        <v>8819100</v>
      </c>
      <c r="G353" s="274">
        <v>0</v>
      </c>
      <c r="H353" s="275">
        <v>8819100</v>
      </c>
      <c r="I353" s="341"/>
      <c r="L353" s="133">
        <f t="shared" si="5"/>
        <v>9</v>
      </c>
    </row>
    <row r="354" spans="1:12">
      <c r="A354" s="248" t="s">
        <v>476</v>
      </c>
      <c r="B354" s="249" t="s">
        <v>475</v>
      </c>
      <c r="C354" s="272">
        <v>5829100</v>
      </c>
      <c r="D354" s="272">
        <v>2990000</v>
      </c>
      <c r="E354" s="272">
        <v>0</v>
      </c>
      <c r="F354" s="272">
        <v>8819100</v>
      </c>
      <c r="G354" s="272">
        <v>0</v>
      </c>
      <c r="H354" s="273">
        <v>8819100</v>
      </c>
      <c r="I354" s="341"/>
      <c r="L354" s="133">
        <f t="shared" si="5"/>
        <v>13</v>
      </c>
    </row>
    <row r="355" spans="1:12" ht="25.5">
      <c r="A355" s="260" t="s">
        <v>477</v>
      </c>
      <c r="B355" s="261" t="s">
        <v>478</v>
      </c>
      <c r="C355" s="274">
        <v>126685400</v>
      </c>
      <c r="D355" s="274">
        <v>63127400</v>
      </c>
      <c r="E355" s="274">
        <v>0</v>
      </c>
      <c r="F355" s="274">
        <v>189812800</v>
      </c>
      <c r="G355" s="274">
        <v>0</v>
      </c>
      <c r="H355" s="275">
        <v>189812800</v>
      </c>
      <c r="I355" s="341"/>
      <c r="L355" s="133">
        <f t="shared" si="5"/>
        <v>9</v>
      </c>
    </row>
    <row r="356" spans="1:12" ht="25.5">
      <c r="A356" s="248" t="s">
        <v>479</v>
      </c>
      <c r="B356" s="249" t="s">
        <v>478</v>
      </c>
      <c r="C356" s="272">
        <v>126685400</v>
      </c>
      <c r="D356" s="272">
        <v>63127400</v>
      </c>
      <c r="E356" s="272">
        <v>0</v>
      </c>
      <c r="F356" s="272">
        <v>189812800</v>
      </c>
      <c r="G356" s="272">
        <v>0</v>
      </c>
      <c r="H356" s="273">
        <v>189812800</v>
      </c>
      <c r="I356" s="341"/>
      <c r="L356" s="133">
        <f t="shared" si="5"/>
        <v>13</v>
      </c>
    </row>
    <row r="357" spans="1:12">
      <c r="A357" s="335" t="s">
        <v>165</v>
      </c>
      <c r="B357" s="336" t="s">
        <v>166</v>
      </c>
      <c r="C357" s="286">
        <v>52210300</v>
      </c>
      <c r="D357" s="286">
        <v>27781000</v>
      </c>
      <c r="E357" s="286">
        <v>0</v>
      </c>
      <c r="F357" s="286">
        <v>79991300</v>
      </c>
      <c r="G357" s="286">
        <v>0</v>
      </c>
      <c r="H357" s="337">
        <v>79991300</v>
      </c>
      <c r="I357" s="341"/>
      <c r="L357" s="133">
        <f t="shared" si="5"/>
        <v>6</v>
      </c>
    </row>
    <row r="358" spans="1:12">
      <c r="A358" s="260" t="s">
        <v>480</v>
      </c>
      <c r="B358" s="261" t="s">
        <v>369</v>
      </c>
      <c r="C358" s="274">
        <v>31315000</v>
      </c>
      <c r="D358" s="274">
        <v>16663200</v>
      </c>
      <c r="E358" s="274">
        <v>0</v>
      </c>
      <c r="F358" s="274">
        <v>47978200</v>
      </c>
      <c r="G358" s="274">
        <v>0</v>
      </c>
      <c r="H358" s="275">
        <v>47978200</v>
      </c>
      <c r="I358" s="341"/>
      <c r="L358" s="133">
        <f t="shared" si="5"/>
        <v>9</v>
      </c>
    </row>
    <row r="359" spans="1:12">
      <c r="A359" s="248" t="s">
        <v>481</v>
      </c>
      <c r="B359" s="249" t="s">
        <v>369</v>
      </c>
      <c r="C359" s="272">
        <v>31315000</v>
      </c>
      <c r="D359" s="272">
        <v>16663200</v>
      </c>
      <c r="E359" s="272">
        <v>0</v>
      </c>
      <c r="F359" s="272">
        <v>47978200</v>
      </c>
      <c r="G359" s="272">
        <v>0</v>
      </c>
      <c r="H359" s="273">
        <v>47978200</v>
      </c>
      <c r="I359" s="341"/>
      <c r="L359" s="133">
        <f t="shared" si="5"/>
        <v>13</v>
      </c>
    </row>
    <row r="360" spans="1:12">
      <c r="A360" s="260" t="s">
        <v>482</v>
      </c>
      <c r="B360" s="261" t="s">
        <v>371</v>
      </c>
      <c r="C360" s="274">
        <v>5225900</v>
      </c>
      <c r="D360" s="274">
        <v>2780400</v>
      </c>
      <c r="E360" s="274">
        <v>0</v>
      </c>
      <c r="F360" s="274">
        <v>8006300</v>
      </c>
      <c r="G360" s="274">
        <v>0</v>
      </c>
      <c r="H360" s="275">
        <v>8006300</v>
      </c>
      <c r="I360" s="341"/>
      <c r="L360" s="133">
        <f t="shared" si="5"/>
        <v>9</v>
      </c>
    </row>
    <row r="361" spans="1:12">
      <c r="A361" s="248" t="s">
        <v>483</v>
      </c>
      <c r="B361" s="249" t="s">
        <v>371</v>
      </c>
      <c r="C361" s="272">
        <v>5225900</v>
      </c>
      <c r="D361" s="272">
        <v>2780400</v>
      </c>
      <c r="E361" s="272">
        <v>0</v>
      </c>
      <c r="F361" s="272">
        <v>8006300</v>
      </c>
      <c r="G361" s="272">
        <v>0</v>
      </c>
      <c r="H361" s="273">
        <v>8006300</v>
      </c>
      <c r="I361" s="341"/>
      <c r="L361" s="133">
        <f t="shared" si="5"/>
        <v>13</v>
      </c>
    </row>
    <row r="362" spans="1:12">
      <c r="A362" s="260" t="s">
        <v>484</v>
      </c>
      <c r="B362" s="261" t="s">
        <v>359</v>
      </c>
      <c r="C362" s="274">
        <v>5225900</v>
      </c>
      <c r="D362" s="274">
        <v>2780400</v>
      </c>
      <c r="E362" s="274">
        <v>0</v>
      </c>
      <c r="F362" s="274">
        <v>8006300</v>
      </c>
      <c r="G362" s="274">
        <v>0</v>
      </c>
      <c r="H362" s="275">
        <v>8006300</v>
      </c>
      <c r="I362" s="341"/>
      <c r="L362" s="133">
        <f t="shared" si="5"/>
        <v>9</v>
      </c>
    </row>
    <row r="363" spans="1:12">
      <c r="A363" s="248" t="s">
        <v>485</v>
      </c>
      <c r="B363" s="249" t="s">
        <v>359</v>
      </c>
      <c r="C363" s="272">
        <v>5225900</v>
      </c>
      <c r="D363" s="272">
        <v>2780400</v>
      </c>
      <c r="E363" s="272">
        <v>0</v>
      </c>
      <c r="F363" s="272">
        <v>8006300</v>
      </c>
      <c r="G363" s="272">
        <v>0</v>
      </c>
      <c r="H363" s="273">
        <v>8006300</v>
      </c>
      <c r="I363" s="341"/>
      <c r="L363" s="133">
        <f t="shared" si="5"/>
        <v>13</v>
      </c>
    </row>
    <row r="364" spans="1:12">
      <c r="A364" s="260" t="s">
        <v>486</v>
      </c>
      <c r="B364" s="261" t="s">
        <v>357</v>
      </c>
      <c r="C364" s="274">
        <v>10443500</v>
      </c>
      <c r="D364" s="274">
        <v>5557000</v>
      </c>
      <c r="E364" s="274">
        <v>0</v>
      </c>
      <c r="F364" s="274">
        <v>16000500</v>
      </c>
      <c r="G364" s="274">
        <v>0</v>
      </c>
      <c r="H364" s="275">
        <v>16000500</v>
      </c>
      <c r="I364" s="341"/>
      <c r="L364" s="133">
        <f t="shared" si="5"/>
        <v>9</v>
      </c>
    </row>
    <row r="365" spans="1:12" ht="25.5">
      <c r="A365" s="248" t="s">
        <v>487</v>
      </c>
      <c r="B365" s="249" t="s">
        <v>357</v>
      </c>
      <c r="C365" s="272">
        <v>10443500</v>
      </c>
      <c r="D365" s="272">
        <v>5557000</v>
      </c>
      <c r="E365" s="272">
        <v>0</v>
      </c>
      <c r="F365" s="272">
        <v>16000500</v>
      </c>
      <c r="G365" s="272">
        <v>0</v>
      </c>
      <c r="H365" s="273">
        <v>16000500</v>
      </c>
      <c r="I365" s="341"/>
      <c r="L365" s="133">
        <f t="shared" si="5"/>
        <v>13</v>
      </c>
    </row>
    <row r="366" spans="1:12">
      <c r="A366" s="335" t="s">
        <v>167</v>
      </c>
      <c r="B366" s="336" t="s">
        <v>168</v>
      </c>
      <c r="C366" s="286">
        <v>359845176.49000001</v>
      </c>
      <c r="D366" s="286">
        <v>224809132.31999999</v>
      </c>
      <c r="E366" s="286">
        <v>0</v>
      </c>
      <c r="F366" s="286">
        <v>584654308.80999994</v>
      </c>
      <c r="G366" s="286">
        <v>0</v>
      </c>
      <c r="H366" s="337">
        <v>584654308.80999994</v>
      </c>
      <c r="I366" s="341"/>
      <c r="L366" s="133">
        <f t="shared" si="5"/>
        <v>6</v>
      </c>
    </row>
    <row r="367" spans="1:12">
      <c r="A367" s="260" t="s">
        <v>488</v>
      </c>
      <c r="B367" s="261" t="s">
        <v>387</v>
      </c>
      <c r="C367" s="274">
        <v>82272676.719999999</v>
      </c>
      <c r="D367" s="274">
        <v>49116262.5</v>
      </c>
      <c r="E367" s="274">
        <v>0</v>
      </c>
      <c r="F367" s="274">
        <v>131388939.22</v>
      </c>
      <c r="G367" s="274">
        <v>0</v>
      </c>
      <c r="H367" s="275">
        <v>131388939.22</v>
      </c>
      <c r="I367" s="341"/>
      <c r="L367" s="133">
        <f t="shared" si="5"/>
        <v>9</v>
      </c>
    </row>
    <row r="368" spans="1:12">
      <c r="A368" s="248" t="s">
        <v>489</v>
      </c>
      <c r="B368" s="249" t="s">
        <v>387</v>
      </c>
      <c r="C368" s="272">
        <v>82272676.719999999</v>
      </c>
      <c r="D368" s="272">
        <v>49116262.5</v>
      </c>
      <c r="E368" s="272">
        <v>0</v>
      </c>
      <c r="F368" s="272">
        <v>131388939.22</v>
      </c>
      <c r="G368" s="272">
        <v>0</v>
      </c>
      <c r="H368" s="273">
        <v>131388939.22</v>
      </c>
      <c r="I368" s="341"/>
      <c r="L368" s="133">
        <f t="shared" si="5"/>
        <v>13</v>
      </c>
    </row>
    <row r="369" spans="1:12">
      <c r="A369" s="260" t="s">
        <v>490</v>
      </c>
      <c r="B369" s="261" t="s">
        <v>384</v>
      </c>
      <c r="C369" s="274">
        <v>71202594.290000007</v>
      </c>
      <c r="D369" s="274">
        <v>55796665.409999996</v>
      </c>
      <c r="E369" s="274">
        <v>0</v>
      </c>
      <c r="F369" s="274">
        <v>126999259.7</v>
      </c>
      <c r="G369" s="274">
        <v>0</v>
      </c>
      <c r="H369" s="275">
        <v>126999259.7</v>
      </c>
      <c r="I369" s="341"/>
      <c r="L369" s="133">
        <f t="shared" si="5"/>
        <v>9</v>
      </c>
    </row>
    <row r="370" spans="1:12">
      <c r="A370" s="248" t="s">
        <v>491</v>
      </c>
      <c r="B370" s="249" t="s">
        <v>384</v>
      </c>
      <c r="C370" s="272">
        <v>71202594.290000007</v>
      </c>
      <c r="D370" s="272">
        <v>55796665.409999996</v>
      </c>
      <c r="E370" s="272">
        <v>0</v>
      </c>
      <c r="F370" s="272">
        <v>126999259.7</v>
      </c>
      <c r="G370" s="272">
        <v>0</v>
      </c>
      <c r="H370" s="273">
        <v>126999259.7</v>
      </c>
      <c r="I370" s="341"/>
      <c r="L370" s="133">
        <f t="shared" si="5"/>
        <v>13</v>
      </c>
    </row>
    <row r="371" spans="1:12">
      <c r="A371" s="260" t="s">
        <v>492</v>
      </c>
      <c r="B371" s="261" t="s">
        <v>390</v>
      </c>
      <c r="C371" s="274">
        <v>62012416.200000003</v>
      </c>
      <c r="D371" s="274">
        <v>40560711.609999999</v>
      </c>
      <c r="E371" s="274">
        <v>0</v>
      </c>
      <c r="F371" s="274">
        <v>102573127.81</v>
      </c>
      <c r="G371" s="274">
        <v>0</v>
      </c>
      <c r="H371" s="275">
        <v>102573127.81</v>
      </c>
      <c r="I371" s="341"/>
      <c r="L371" s="133">
        <f t="shared" si="5"/>
        <v>9</v>
      </c>
    </row>
    <row r="372" spans="1:12">
      <c r="A372" s="248" t="s">
        <v>493</v>
      </c>
      <c r="B372" s="249" t="s">
        <v>390</v>
      </c>
      <c r="C372" s="272">
        <v>62012416.200000003</v>
      </c>
      <c r="D372" s="272">
        <v>40560711.609999999</v>
      </c>
      <c r="E372" s="272">
        <v>0</v>
      </c>
      <c r="F372" s="272">
        <v>102573127.81</v>
      </c>
      <c r="G372" s="272">
        <v>0</v>
      </c>
      <c r="H372" s="273">
        <v>102573127.81</v>
      </c>
      <c r="I372" s="341"/>
      <c r="L372" s="133">
        <f t="shared" si="5"/>
        <v>13</v>
      </c>
    </row>
    <row r="373" spans="1:12">
      <c r="A373" s="260" t="s">
        <v>494</v>
      </c>
      <c r="B373" s="261" t="s">
        <v>396</v>
      </c>
      <c r="C373" s="274">
        <v>93778168.25</v>
      </c>
      <c r="D373" s="274">
        <v>49613789.960000001</v>
      </c>
      <c r="E373" s="274">
        <v>0</v>
      </c>
      <c r="F373" s="274">
        <v>143391958.21000001</v>
      </c>
      <c r="G373" s="274">
        <v>0</v>
      </c>
      <c r="H373" s="275">
        <v>143391958.21000001</v>
      </c>
      <c r="I373" s="341"/>
      <c r="L373" s="133">
        <f t="shared" si="5"/>
        <v>9</v>
      </c>
    </row>
    <row r="374" spans="1:12">
      <c r="A374" s="248" t="s">
        <v>495</v>
      </c>
      <c r="B374" s="249" t="s">
        <v>396</v>
      </c>
      <c r="C374" s="272">
        <v>93778168.25</v>
      </c>
      <c r="D374" s="272">
        <v>49613789.960000001</v>
      </c>
      <c r="E374" s="272">
        <v>0</v>
      </c>
      <c r="F374" s="272">
        <v>143391958.21000001</v>
      </c>
      <c r="G374" s="272">
        <v>0</v>
      </c>
      <c r="H374" s="273">
        <v>143391958.21000001</v>
      </c>
      <c r="I374" s="341"/>
      <c r="L374" s="133">
        <f t="shared" si="5"/>
        <v>13</v>
      </c>
    </row>
    <row r="375" spans="1:12">
      <c r="A375" s="260" t="s">
        <v>496</v>
      </c>
      <c r="B375" s="261" t="s">
        <v>393</v>
      </c>
      <c r="C375" s="274">
        <v>44810638.049999997</v>
      </c>
      <c r="D375" s="274">
        <v>26648238.109999999</v>
      </c>
      <c r="E375" s="274">
        <v>0</v>
      </c>
      <c r="F375" s="274">
        <v>71458876.159999996</v>
      </c>
      <c r="G375" s="274">
        <v>0</v>
      </c>
      <c r="H375" s="275">
        <v>71458876.159999996</v>
      </c>
      <c r="I375" s="341"/>
      <c r="L375" s="133">
        <f t="shared" si="5"/>
        <v>9</v>
      </c>
    </row>
    <row r="376" spans="1:12">
      <c r="A376" s="248" t="s">
        <v>497</v>
      </c>
      <c r="B376" s="249" t="s">
        <v>393</v>
      </c>
      <c r="C376" s="272">
        <v>44810638.049999997</v>
      </c>
      <c r="D376" s="272">
        <v>26648238.109999999</v>
      </c>
      <c r="E376" s="272">
        <v>0</v>
      </c>
      <c r="F376" s="272">
        <v>71458876.159999996</v>
      </c>
      <c r="G376" s="272">
        <v>0</v>
      </c>
      <c r="H376" s="273">
        <v>71458876.159999996</v>
      </c>
      <c r="I376" s="341"/>
      <c r="L376" s="133">
        <f t="shared" si="5"/>
        <v>13</v>
      </c>
    </row>
    <row r="377" spans="1:12">
      <c r="A377" s="260" t="s">
        <v>498</v>
      </c>
      <c r="B377" s="261" t="s">
        <v>402</v>
      </c>
      <c r="C377" s="274">
        <v>5768682.9800000004</v>
      </c>
      <c r="D377" s="274">
        <v>3073464.73</v>
      </c>
      <c r="E377" s="274">
        <v>0</v>
      </c>
      <c r="F377" s="274">
        <v>8842147.7100000009</v>
      </c>
      <c r="G377" s="274">
        <v>0</v>
      </c>
      <c r="H377" s="275">
        <v>8842147.7100000009</v>
      </c>
      <c r="I377" s="341"/>
      <c r="L377" s="133">
        <f t="shared" si="5"/>
        <v>9</v>
      </c>
    </row>
    <row r="378" spans="1:12">
      <c r="A378" s="248" t="s">
        <v>499</v>
      </c>
      <c r="B378" s="249" t="s">
        <v>402</v>
      </c>
      <c r="C378" s="272">
        <v>5768682.9800000004</v>
      </c>
      <c r="D378" s="272">
        <v>3073464.73</v>
      </c>
      <c r="E378" s="272">
        <v>0</v>
      </c>
      <c r="F378" s="272">
        <v>8842147.7100000009</v>
      </c>
      <c r="G378" s="272">
        <v>0</v>
      </c>
      <c r="H378" s="273">
        <v>8842147.7100000009</v>
      </c>
      <c r="I378" s="341"/>
      <c r="L378" s="133">
        <f t="shared" si="5"/>
        <v>13</v>
      </c>
    </row>
    <row r="379" spans="1:12">
      <c r="A379" s="335" t="s">
        <v>171</v>
      </c>
      <c r="B379" s="336" t="s">
        <v>172</v>
      </c>
      <c r="C379" s="286">
        <v>823309287.94000006</v>
      </c>
      <c r="D379" s="286">
        <v>831203796.71000004</v>
      </c>
      <c r="E379" s="286">
        <v>9234928.5099999998</v>
      </c>
      <c r="F379" s="286">
        <v>1645278156.1400001</v>
      </c>
      <c r="G379" s="286">
        <v>0</v>
      </c>
      <c r="H379" s="337">
        <v>1645278156.1400001</v>
      </c>
      <c r="I379" s="341"/>
      <c r="L379" s="133">
        <f t="shared" si="5"/>
        <v>6</v>
      </c>
    </row>
    <row r="380" spans="1:12">
      <c r="A380" s="260" t="s">
        <v>763</v>
      </c>
      <c r="B380" s="261" t="s">
        <v>764</v>
      </c>
      <c r="C380" s="274">
        <v>40000</v>
      </c>
      <c r="D380" s="274">
        <v>0</v>
      </c>
      <c r="E380" s="274">
        <v>0</v>
      </c>
      <c r="F380" s="274">
        <v>40000</v>
      </c>
      <c r="G380" s="274">
        <v>0</v>
      </c>
      <c r="H380" s="275">
        <v>40000</v>
      </c>
      <c r="I380" s="341"/>
      <c r="L380" s="133">
        <f t="shared" si="5"/>
        <v>9</v>
      </c>
    </row>
    <row r="381" spans="1:12">
      <c r="A381" s="248" t="s">
        <v>765</v>
      </c>
      <c r="B381" s="249" t="s">
        <v>764</v>
      </c>
      <c r="C381" s="272">
        <v>40000</v>
      </c>
      <c r="D381" s="272">
        <v>0</v>
      </c>
      <c r="E381" s="272">
        <v>0</v>
      </c>
      <c r="F381" s="272">
        <v>40000</v>
      </c>
      <c r="G381" s="272">
        <v>0</v>
      </c>
      <c r="H381" s="273">
        <v>40000</v>
      </c>
      <c r="I381" s="341"/>
      <c r="L381" s="133">
        <f t="shared" si="5"/>
        <v>13</v>
      </c>
    </row>
    <row r="382" spans="1:12">
      <c r="A382" s="260" t="s">
        <v>500</v>
      </c>
      <c r="B382" s="261" t="s">
        <v>373</v>
      </c>
      <c r="C382" s="274">
        <v>13522051.970000001</v>
      </c>
      <c r="D382" s="274">
        <v>10986119.01</v>
      </c>
      <c r="E382" s="274">
        <v>0</v>
      </c>
      <c r="F382" s="274">
        <v>24508170.98</v>
      </c>
      <c r="G382" s="274">
        <v>0</v>
      </c>
      <c r="H382" s="275">
        <v>24508170.98</v>
      </c>
      <c r="I382" s="341"/>
      <c r="L382" s="133">
        <f t="shared" si="5"/>
        <v>9</v>
      </c>
    </row>
    <row r="383" spans="1:12">
      <c r="A383" s="248" t="s">
        <v>501</v>
      </c>
      <c r="B383" s="249" t="s">
        <v>373</v>
      </c>
      <c r="C383" s="272">
        <v>13522051.970000001</v>
      </c>
      <c r="D383" s="272">
        <v>10986119.01</v>
      </c>
      <c r="E383" s="272">
        <v>0</v>
      </c>
      <c r="F383" s="272">
        <v>24508170.98</v>
      </c>
      <c r="G383" s="272">
        <v>0</v>
      </c>
      <c r="H383" s="273">
        <v>24508170.98</v>
      </c>
      <c r="I383" s="341"/>
      <c r="L383" s="133">
        <f t="shared" si="5"/>
        <v>13</v>
      </c>
    </row>
    <row r="384" spans="1:12">
      <c r="A384" s="260" t="s">
        <v>502</v>
      </c>
      <c r="B384" s="261" t="s">
        <v>378</v>
      </c>
      <c r="C384" s="274">
        <v>0</v>
      </c>
      <c r="D384" s="274">
        <v>9234928.5099999998</v>
      </c>
      <c r="E384" s="274">
        <v>9234928.5099999998</v>
      </c>
      <c r="F384" s="274">
        <v>0</v>
      </c>
      <c r="G384" s="274">
        <v>0</v>
      </c>
      <c r="H384" s="275">
        <v>0</v>
      </c>
      <c r="I384" s="341"/>
      <c r="L384" s="133">
        <f t="shared" si="5"/>
        <v>9</v>
      </c>
    </row>
    <row r="385" spans="1:12">
      <c r="A385" s="248" t="s">
        <v>503</v>
      </c>
      <c r="B385" s="249" t="s">
        <v>378</v>
      </c>
      <c r="C385" s="272">
        <v>0</v>
      </c>
      <c r="D385" s="272">
        <v>9234928.5099999998</v>
      </c>
      <c r="E385" s="272">
        <v>9234928.5099999998</v>
      </c>
      <c r="F385" s="272">
        <v>0</v>
      </c>
      <c r="G385" s="272">
        <v>0</v>
      </c>
      <c r="H385" s="273">
        <v>0</v>
      </c>
      <c r="I385" s="341"/>
      <c r="L385" s="133">
        <f t="shared" si="5"/>
        <v>13</v>
      </c>
    </row>
    <row r="386" spans="1:12">
      <c r="A386" s="260" t="s">
        <v>766</v>
      </c>
      <c r="B386" s="261" t="s">
        <v>703</v>
      </c>
      <c r="C386" s="274">
        <v>156916</v>
      </c>
      <c r="D386" s="274">
        <v>2971926</v>
      </c>
      <c r="E386" s="274">
        <v>0</v>
      </c>
      <c r="F386" s="274">
        <v>3128842</v>
      </c>
      <c r="G386" s="274">
        <v>0</v>
      </c>
      <c r="H386" s="275">
        <v>3128842</v>
      </c>
      <c r="I386" s="341"/>
      <c r="L386" s="133">
        <f t="shared" si="5"/>
        <v>9</v>
      </c>
    </row>
    <row r="387" spans="1:12">
      <c r="A387" s="248" t="s">
        <v>767</v>
      </c>
      <c r="B387" s="249" t="s">
        <v>703</v>
      </c>
      <c r="C387" s="272">
        <v>156916</v>
      </c>
      <c r="D387" s="272">
        <v>2971926</v>
      </c>
      <c r="E387" s="272">
        <v>0</v>
      </c>
      <c r="F387" s="272">
        <v>3128842</v>
      </c>
      <c r="G387" s="272">
        <v>0</v>
      </c>
      <c r="H387" s="273">
        <v>3128842</v>
      </c>
      <c r="I387" s="341"/>
      <c r="L387" s="133">
        <f t="shared" si="5"/>
        <v>13</v>
      </c>
    </row>
    <row r="388" spans="1:12">
      <c r="A388" s="255" t="s">
        <v>504</v>
      </c>
      <c r="B388" s="256" t="s">
        <v>273</v>
      </c>
      <c r="C388" s="266">
        <v>62365926.549999997</v>
      </c>
      <c r="D388" s="266">
        <v>31769025.73</v>
      </c>
      <c r="E388" s="266">
        <v>0</v>
      </c>
      <c r="F388" s="266">
        <v>94134952.280000001</v>
      </c>
      <c r="G388" s="266">
        <v>0</v>
      </c>
      <c r="H388" s="267">
        <v>94134952.280000001</v>
      </c>
      <c r="I388" s="341"/>
      <c r="L388" s="133">
        <f t="shared" si="5"/>
        <v>9</v>
      </c>
    </row>
    <row r="389" spans="1:12" ht="25.5">
      <c r="A389" s="248" t="s">
        <v>505</v>
      </c>
      <c r="B389" s="249" t="s">
        <v>273</v>
      </c>
      <c r="C389" s="272">
        <v>62365926.549999997</v>
      </c>
      <c r="D389" s="272">
        <v>31769025.73</v>
      </c>
      <c r="E389" s="272">
        <v>0</v>
      </c>
      <c r="F389" s="272">
        <v>94134952.280000001</v>
      </c>
      <c r="G389" s="272">
        <v>0</v>
      </c>
      <c r="H389" s="273">
        <v>94134952.280000001</v>
      </c>
      <c r="I389" s="341"/>
      <c r="L389" s="133">
        <f t="shared" si="5"/>
        <v>13</v>
      </c>
    </row>
    <row r="390" spans="1:12">
      <c r="A390" s="260" t="s">
        <v>768</v>
      </c>
      <c r="B390" s="261" t="s">
        <v>769</v>
      </c>
      <c r="C390" s="274">
        <v>1532467</v>
      </c>
      <c r="D390" s="274">
        <v>0</v>
      </c>
      <c r="E390" s="274">
        <v>0</v>
      </c>
      <c r="F390" s="274">
        <v>1532467</v>
      </c>
      <c r="G390" s="274">
        <v>0</v>
      </c>
      <c r="H390" s="275">
        <v>1532467</v>
      </c>
      <c r="I390" s="341"/>
      <c r="L390" s="133">
        <f t="shared" si="5"/>
        <v>9</v>
      </c>
    </row>
    <row r="391" spans="1:12">
      <c r="A391" s="248" t="s">
        <v>770</v>
      </c>
      <c r="B391" s="249" t="s">
        <v>769</v>
      </c>
      <c r="C391" s="272">
        <v>1532467</v>
      </c>
      <c r="D391" s="272">
        <v>0</v>
      </c>
      <c r="E391" s="272">
        <v>0</v>
      </c>
      <c r="F391" s="272">
        <v>1532467</v>
      </c>
      <c r="G391" s="272">
        <v>0</v>
      </c>
      <c r="H391" s="273">
        <v>1532467</v>
      </c>
      <c r="I391" s="341"/>
      <c r="L391" s="133">
        <f t="shared" si="5"/>
        <v>13</v>
      </c>
    </row>
    <row r="392" spans="1:12">
      <c r="A392" s="260" t="s">
        <v>506</v>
      </c>
      <c r="B392" s="261" t="s">
        <v>507</v>
      </c>
      <c r="C392" s="274">
        <v>31650562</v>
      </c>
      <c r="D392" s="274">
        <v>15825281</v>
      </c>
      <c r="E392" s="274">
        <v>0</v>
      </c>
      <c r="F392" s="274">
        <v>47475843</v>
      </c>
      <c r="G392" s="274">
        <v>0</v>
      </c>
      <c r="H392" s="275">
        <v>47475843</v>
      </c>
      <c r="I392" s="341"/>
      <c r="L392" s="133">
        <f t="shared" ref="L392:L455" si="6">+LEN(A392)</f>
        <v>9</v>
      </c>
    </row>
    <row r="393" spans="1:12">
      <c r="A393" s="248" t="s">
        <v>508</v>
      </c>
      <c r="B393" s="249" t="s">
        <v>507</v>
      </c>
      <c r="C393" s="272">
        <v>31650562</v>
      </c>
      <c r="D393" s="272">
        <v>15825281</v>
      </c>
      <c r="E393" s="272">
        <v>0</v>
      </c>
      <c r="F393" s="272">
        <v>47475843</v>
      </c>
      <c r="G393" s="272">
        <v>0</v>
      </c>
      <c r="H393" s="273">
        <v>47475843</v>
      </c>
      <c r="I393" s="341"/>
      <c r="L393" s="133">
        <f t="shared" si="6"/>
        <v>13</v>
      </c>
    </row>
    <row r="394" spans="1:12">
      <c r="A394" s="260" t="s">
        <v>771</v>
      </c>
      <c r="B394" s="261" t="s">
        <v>619</v>
      </c>
      <c r="C394" s="274">
        <v>682919.45</v>
      </c>
      <c r="D394" s="274">
        <v>888093.55</v>
      </c>
      <c r="E394" s="274">
        <v>0</v>
      </c>
      <c r="F394" s="274">
        <v>1571013</v>
      </c>
      <c r="G394" s="274">
        <v>0</v>
      </c>
      <c r="H394" s="275">
        <v>1571013</v>
      </c>
      <c r="I394" s="341"/>
      <c r="L394" s="133">
        <f t="shared" si="6"/>
        <v>9</v>
      </c>
    </row>
    <row r="395" spans="1:12">
      <c r="A395" s="248" t="s">
        <v>772</v>
      </c>
      <c r="B395" s="249" t="s">
        <v>619</v>
      </c>
      <c r="C395" s="272">
        <v>682919.45</v>
      </c>
      <c r="D395" s="272">
        <v>888093.55</v>
      </c>
      <c r="E395" s="272">
        <v>0</v>
      </c>
      <c r="F395" s="272">
        <v>1571013</v>
      </c>
      <c r="G395" s="272">
        <v>0</v>
      </c>
      <c r="H395" s="273">
        <v>1571013</v>
      </c>
      <c r="I395" s="341"/>
      <c r="L395" s="133">
        <f t="shared" si="6"/>
        <v>13</v>
      </c>
    </row>
    <row r="396" spans="1:12">
      <c r="A396" s="260" t="s">
        <v>788</v>
      </c>
      <c r="B396" s="261" t="s">
        <v>789</v>
      </c>
      <c r="C396" s="274">
        <v>0</v>
      </c>
      <c r="D396" s="274">
        <v>36373500</v>
      </c>
      <c r="E396" s="274">
        <v>0</v>
      </c>
      <c r="F396" s="274">
        <v>36373500</v>
      </c>
      <c r="G396" s="274">
        <v>0</v>
      </c>
      <c r="H396" s="275">
        <v>36373500</v>
      </c>
      <c r="I396" s="341"/>
      <c r="L396" s="133">
        <f t="shared" si="6"/>
        <v>9</v>
      </c>
    </row>
    <row r="397" spans="1:12">
      <c r="A397" s="248" t="s">
        <v>790</v>
      </c>
      <c r="B397" s="249" t="s">
        <v>789</v>
      </c>
      <c r="C397" s="272">
        <v>0</v>
      </c>
      <c r="D397" s="272">
        <v>36373500</v>
      </c>
      <c r="E397" s="272">
        <v>0</v>
      </c>
      <c r="F397" s="272">
        <v>36373500</v>
      </c>
      <c r="G397" s="272">
        <v>0</v>
      </c>
      <c r="H397" s="273">
        <v>36373500</v>
      </c>
      <c r="I397" s="341"/>
      <c r="L397" s="133">
        <f t="shared" si="6"/>
        <v>13</v>
      </c>
    </row>
    <row r="398" spans="1:12">
      <c r="A398" s="260" t="s">
        <v>791</v>
      </c>
      <c r="B398" s="261" t="s">
        <v>711</v>
      </c>
      <c r="C398" s="274">
        <v>0</v>
      </c>
      <c r="D398" s="274">
        <v>16459586</v>
      </c>
      <c r="E398" s="274">
        <v>0</v>
      </c>
      <c r="F398" s="274">
        <v>16459586</v>
      </c>
      <c r="G398" s="274">
        <v>0</v>
      </c>
      <c r="H398" s="275">
        <v>16459586</v>
      </c>
      <c r="I398" s="341"/>
      <c r="L398" s="133">
        <f t="shared" si="6"/>
        <v>9</v>
      </c>
    </row>
    <row r="399" spans="1:12">
      <c r="A399" s="248" t="s">
        <v>792</v>
      </c>
      <c r="B399" s="249" t="s">
        <v>711</v>
      </c>
      <c r="C399" s="272">
        <v>0</v>
      </c>
      <c r="D399" s="272">
        <v>16459586</v>
      </c>
      <c r="E399" s="272">
        <v>0</v>
      </c>
      <c r="F399" s="272">
        <v>16459586</v>
      </c>
      <c r="G399" s="272">
        <v>0</v>
      </c>
      <c r="H399" s="273">
        <v>16459586</v>
      </c>
      <c r="I399" s="341"/>
      <c r="L399" s="133">
        <f t="shared" si="6"/>
        <v>13</v>
      </c>
    </row>
    <row r="400" spans="1:12">
      <c r="A400" s="260" t="s">
        <v>773</v>
      </c>
      <c r="B400" s="261" t="s">
        <v>319</v>
      </c>
      <c r="C400" s="274">
        <v>602142918.13999999</v>
      </c>
      <c r="D400" s="274">
        <v>638825895.25999999</v>
      </c>
      <c r="E400" s="274">
        <v>0</v>
      </c>
      <c r="F400" s="274">
        <v>1240968813.4000001</v>
      </c>
      <c r="G400" s="274">
        <v>0</v>
      </c>
      <c r="H400" s="275">
        <v>1240968813.4000001</v>
      </c>
      <c r="I400" s="341"/>
      <c r="L400" s="133">
        <f t="shared" si="6"/>
        <v>9</v>
      </c>
    </row>
    <row r="401" spans="1:12">
      <c r="A401" s="248" t="s">
        <v>774</v>
      </c>
      <c r="B401" s="249" t="s">
        <v>319</v>
      </c>
      <c r="C401" s="272">
        <v>602142918.13999999</v>
      </c>
      <c r="D401" s="272">
        <v>638825895.25999999</v>
      </c>
      <c r="E401" s="272">
        <v>0</v>
      </c>
      <c r="F401" s="272">
        <v>1240968813.4000001</v>
      </c>
      <c r="G401" s="272">
        <v>0</v>
      </c>
      <c r="H401" s="273">
        <v>1240968813.4000001</v>
      </c>
      <c r="I401" s="341"/>
      <c r="L401" s="133">
        <f t="shared" si="6"/>
        <v>13</v>
      </c>
    </row>
    <row r="402" spans="1:12">
      <c r="A402" s="260" t="s">
        <v>509</v>
      </c>
      <c r="B402" s="261" t="s">
        <v>325</v>
      </c>
      <c r="C402" s="274">
        <v>111215526.83</v>
      </c>
      <c r="D402" s="274">
        <v>67869441.650000006</v>
      </c>
      <c r="E402" s="274">
        <v>0</v>
      </c>
      <c r="F402" s="274">
        <v>179084968.47999999</v>
      </c>
      <c r="G402" s="274">
        <v>0</v>
      </c>
      <c r="H402" s="275">
        <v>179084968.47999999</v>
      </c>
      <c r="I402" s="341"/>
      <c r="L402" s="133">
        <f t="shared" si="6"/>
        <v>9</v>
      </c>
    </row>
    <row r="403" spans="1:12">
      <c r="A403" s="248" t="s">
        <v>510</v>
      </c>
      <c r="B403" s="249" t="s">
        <v>325</v>
      </c>
      <c r="C403" s="272">
        <v>111215526.83</v>
      </c>
      <c r="D403" s="272">
        <v>67869441.650000006</v>
      </c>
      <c r="E403" s="272">
        <v>0</v>
      </c>
      <c r="F403" s="272">
        <v>179084968.47999999</v>
      </c>
      <c r="G403" s="272">
        <v>0</v>
      </c>
      <c r="H403" s="273">
        <v>179084968.47999999</v>
      </c>
      <c r="I403" s="341"/>
      <c r="L403" s="133">
        <f t="shared" si="6"/>
        <v>13</v>
      </c>
    </row>
    <row r="404" spans="1:12" ht="25.5">
      <c r="A404" s="338" t="s">
        <v>175</v>
      </c>
      <c r="B404" s="339" t="s">
        <v>176</v>
      </c>
      <c r="C404" s="284">
        <v>130075543.03</v>
      </c>
      <c r="D404" s="284">
        <v>30089317.43</v>
      </c>
      <c r="E404" s="284">
        <v>0</v>
      </c>
      <c r="F404" s="284">
        <v>160164860.46000001</v>
      </c>
      <c r="G404" s="284">
        <v>0</v>
      </c>
      <c r="H404" s="340">
        <v>160164860.46000001</v>
      </c>
      <c r="I404" s="341"/>
      <c r="L404" s="133">
        <f t="shared" si="6"/>
        <v>3</v>
      </c>
    </row>
    <row r="405" spans="1:12">
      <c r="A405" s="335" t="s">
        <v>178</v>
      </c>
      <c r="B405" s="336" t="s">
        <v>181</v>
      </c>
      <c r="C405" s="286">
        <v>59143997.030000001</v>
      </c>
      <c r="D405" s="286">
        <v>29011682.43</v>
      </c>
      <c r="E405" s="286">
        <v>0</v>
      </c>
      <c r="F405" s="286">
        <v>88155679.459999993</v>
      </c>
      <c r="G405" s="286">
        <v>0</v>
      </c>
      <c r="H405" s="337">
        <v>88155679.459999993</v>
      </c>
      <c r="I405" s="341"/>
      <c r="L405" s="133">
        <f t="shared" si="6"/>
        <v>6</v>
      </c>
    </row>
    <row r="406" spans="1:12">
      <c r="A406" s="260" t="s">
        <v>511</v>
      </c>
      <c r="B406" s="261" t="s">
        <v>217</v>
      </c>
      <c r="C406" s="274">
        <v>15437498.960000001</v>
      </c>
      <c r="D406" s="274">
        <v>7718749.4800000004</v>
      </c>
      <c r="E406" s="274">
        <v>0</v>
      </c>
      <c r="F406" s="274">
        <v>23156248.440000001</v>
      </c>
      <c r="G406" s="274">
        <v>0</v>
      </c>
      <c r="H406" s="275">
        <v>23156248.440000001</v>
      </c>
      <c r="I406" s="341"/>
      <c r="L406" s="133">
        <f t="shared" si="6"/>
        <v>9</v>
      </c>
    </row>
    <row r="407" spans="1:12">
      <c r="A407" s="248" t="s">
        <v>512</v>
      </c>
      <c r="B407" s="249" t="s">
        <v>231</v>
      </c>
      <c r="C407" s="272">
        <v>14322915.619999999</v>
      </c>
      <c r="D407" s="272">
        <v>7161457.8099999996</v>
      </c>
      <c r="E407" s="272">
        <v>0</v>
      </c>
      <c r="F407" s="272">
        <v>21484373.43</v>
      </c>
      <c r="G407" s="272">
        <v>0</v>
      </c>
      <c r="H407" s="273">
        <v>21484373.43</v>
      </c>
      <c r="I407" s="341"/>
      <c r="L407" s="133">
        <f t="shared" si="6"/>
        <v>13</v>
      </c>
    </row>
    <row r="408" spans="1:12">
      <c r="A408" s="243" t="s">
        <v>513</v>
      </c>
      <c r="B408" s="244" t="s">
        <v>234</v>
      </c>
      <c r="C408" s="268">
        <v>968750</v>
      </c>
      <c r="D408" s="268">
        <v>484375</v>
      </c>
      <c r="E408" s="268">
        <v>0</v>
      </c>
      <c r="F408" s="268">
        <v>1453125</v>
      </c>
      <c r="G408" s="268">
        <v>0</v>
      </c>
      <c r="H408" s="269">
        <v>1453125</v>
      </c>
      <c r="I408" s="341"/>
      <c r="L408" s="133">
        <f t="shared" si="6"/>
        <v>13</v>
      </c>
    </row>
    <row r="409" spans="1:12">
      <c r="A409" s="248" t="s">
        <v>514</v>
      </c>
      <c r="B409" s="249" t="s">
        <v>237</v>
      </c>
      <c r="C409" s="272">
        <v>145833.34</v>
      </c>
      <c r="D409" s="272">
        <v>72916.67</v>
      </c>
      <c r="E409" s="272">
        <v>0</v>
      </c>
      <c r="F409" s="272">
        <v>218750.01</v>
      </c>
      <c r="G409" s="272">
        <v>0</v>
      </c>
      <c r="H409" s="273">
        <v>218750.01</v>
      </c>
      <c r="I409" s="341"/>
      <c r="L409" s="133">
        <f t="shared" si="6"/>
        <v>13</v>
      </c>
    </row>
    <row r="410" spans="1:12">
      <c r="A410" s="260" t="s">
        <v>515</v>
      </c>
      <c r="B410" s="261" t="s">
        <v>221</v>
      </c>
      <c r="C410" s="274">
        <v>7742815</v>
      </c>
      <c r="D410" s="274">
        <v>3871407.5</v>
      </c>
      <c r="E410" s="274">
        <v>0</v>
      </c>
      <c r="F410" s="274">
        <v>11614222.5</v>
      </c>
      <c r="G410" s="274">
        <v>0</v>
      </c>
      <c r="H410" s="275">
        <v>11614222.5</v>
      </c>
      <c r="I410" s="341"/>
      <c r="L410" s="133">
        <f t="shared" si="6"/>
        <v>9</v>
      </c>
    </row>
    <row r="411" spans="1:12">
      <c r="A411" s="248" t="s">
        <v>516</v>
      </c>
      <c r="B411" s="249" t="s">
        <v>223</v>
      </c>
      <c r="C411" s="272">
        <v>5166173.34</v>
      </c>
      <c r="D411" s="272">
        <v>2583086.67</v>
      </c>
      <c r="E411" s="272">
        <v>0</v>
      </c>
      <c r="F411" s="272">
        <v>7749260.0099999998</v>
      </c>
      <c r="G411" s="272">
        <v>0</v>
      </c>
      <c r="H411" s="273">
        <v>7749260.0099999998</v>
      </c>
      <c r="I411" s="341"/>
      <c r="L411" s="133">
        <f t="shared" si="6"/>
        <v>13</v>
      </c>
    </row>
    <row r="412" spans="1:12">
      <c r="A412" s="243" t="s">
        <v>517</v>
      </c>
      <c r="B412" s="244" t="s">
        <v>242</v>
      </c>
      <c r="C412" s="268">
        <v>2576641.66</v>
      </c>
      <c r="D412" s="268">
        <v>1288320.83</v>
      </c>
      <c r="E412" s="268">
        <v>0</v>
      </c>
      <c r="F412" s="268">
        <v>3864962.49</v>
      </c>
      <c r="G412" s="268">
        <v>0</v>
      </c>
      <c r="H412" s="269">
        <v>3864962.49</v>
      </c>
      <c r="I412" s="341"/>
      <c r="L412" s="133">
        <f t="shared" si="6"/>
        <v>13</v>
      </c>
    </row>
    <row r="413" spans="1:12">
      <c r="A413" s="255" t="s">
        <v>518</v>
      </c>
      <c r="B413" s="256" t="s">
        <v>225</v>
      </c>
      <c r="C413" s="266">
        <v>31928950.190000001</v>
      </c>
      <c r="D413" s="266">
        <v>15404159.01</v>
      </c>
      <c r="E413" s="266">
        <v>0</v>
      </c>
      <c r="F413" s="266">
        <v>47333109.200000003</v>
      </c>
      <c r="G413" s="266">
        <v>0</v>
      </c>
      <c r="H413" s="267">
        <v>47333109.200000003</v>
      </c>
      <c r="I413" s="341"/>
      <c r="L413" s="133">
        <f t="shared" si="6"/>
        <v>9</v>
      </c>
    </row>
    <row r="414" spans="1:12">
      <c r="A414" s="248" t="s">
        <v>519</v>
      </c>
      <c r="B414" s="249" t="s">
        <v>227</v>
      </c>
      <c r="C414" s="272">
        <v>20100837.239999998</v>
      </c>
      <c r="D414" s="272">
        <v>3576046.06</v>
      </c>
      <c r="E414" s="272">
        <v>0</v>
      </c>
      <c r="F414" s="272">
        <v>23676883.300000001</v>
      </c>
      <c r="G414" s="272">
        <v>0</v>
      </c>
      <c r="H414" s="273">
        <v>23676883.300000001</v>
      </c>
      <c r="I414" s="341"/>
      <c r="L414" s="133">
        <f t="shared" si="6"/>
        <v>13</v>
      </c>
    </row>
    <row r="415" spans="1:12">
      <c r="A415" s="248" t="s">
        <v>520</v>
      </c>
      <c r="B415" s="249" t="s">
        <v>229</v>
      </c>
      <c r="C415" s="272">
        <v>11828112.949999999</v>
      </c>
      <c r="D415" s="272">
        <v>11828112.949999999</v>
      </c>
      <c r="E415" s="272">
        <v>0</v>
      </c>
      <c r="F415" s="272">
        <v>23656225.899999999</v>
      </c>
      <c r="G415" s="272">
        <v>0</v>
      </c>
      <c r="H415" s="273">
        <v>23656225.899999999</v>
      </c>
      <c r="I415" s="341"/>
      <c r="L415" s="133">
        <f t="shared" si="6"/>
        <v>13</v>
      </c>
    </row>
    <row r="416" spans="1:12">
      <c r="A416" s="260" t="s">
        <v>521</v>
      </c>
      <c r="B416" s="261" t="s">
        <v>262</v>
      </c>
      <c r="C416" s="274">
        <v>4034732.88</v>
      </c>
      <c r="D416" s="274">
        <v>2017366.44</v>
      </c>
      <c r="E416" s="274">
        <v>0</v>
      </c>
      <c r="F416" s="274">
        <v>6052099.3200000003</v>
      </c>
      <c r="G416" s="274">
        <v>0</v>
      </c>
      <c r="H416" s="275">
        <v>6052099.3200000003</v>
      </c>
      <c r="I416" s="341"/>
      <c r="L416" s="133">
        <f t="shared" si="6"/>
        <v>9</v>
      </c>
    </row>
    <row r="417" spans="1:12">
      <c r="A417" s="248" t="s">
        <v>522</v>
      </c>
      <c r="B417" s="249" t="s">
        <v>249</v>
      </c>
      <c r="C417" s="272">
        <v>4034732.88</v>
      </c>
      <c r="D417" s="272">
        <v>2017366.44</v>
      </c>
      <c r="E417" s="272">
        <v>0</v>
      </c>
      <c r="F417" s="272">
        <v>6052099.3200000003</v>
      </c>
      <c r="G417" s="272">
        <v>0</v>
      </c>
      <c r="H417" s="273">
        <v>6052099.3200000003</v>
      </c>
      <c r="I417" s="341"/>
      <c r="L417" s="133">
        <f t="shared" si="6"/>
        <v>13</v>
      </c>
    </row>
    <row r="418" spans="1:12">
      <c r="A418" s="335" t="s">
        <v>180</v>
      </c>
      <c r="B418" s="336" t="s">
        <v>183</v>
      </c>
      <c r="C418" s="286">
        <v>3793274</v>
      </c>
      <c r="D418" s="286">
        <v>1077635</v>
      </c>
      <c r="E418" s="286">
        <v>0</v>
      </c>
      <c r="F418" s="286">
        <v>4870909</v>
      </c>
      <c r="G418" s="286">
        <v>0</v>
      </c>
      <c r="H418" s="337">
        <v>4870909</v>
      </c>
      <c r="I418" s="341"/>
      <c r="L418" s="133">
        <f t="shared" si="6"/>
        <v>6</v>
      </c>
    </row>
    <row r="419" spans="1:12">
      <c r="A419" s="255" t="s">
        <v>523</v>
      </c>
      <c r="B419" s="256" t="s">
        <v>283</v>
      </c>
      <c r="C419" s="266">
        <v>3793274</v>
      </c>
      <c r="D419" s="266">
        <v>1077635</v>
      </c>
      <c r="E419" s="266">
        <v>0</v>
      </c>
      <c r="F419" s="266">
        <v>4870909</v>
      </c>
      <c r="G419" s="266">
        <v>0</v>
      </c>
      <c r="H419" s="267">
        <v>4870909</v>
      </c>
      <c r="I419" s="341"/>
      <c r="L419" s="133">
        <f t="shared" si="6"/>
        <v>9</v>
      </c>
    </row>
    <row r="420" spans="1:12">
      <c r="A420" s="248" t="s">
        <v>524</v>
      </c>
      <c r="B420" s="249" t="s">
        <v>283</v>
      </c>
      <c r="C420" s="272">
        <v>3793274</v>
      </c>
      <c r="D420" s="272">
        <v>1077635</v>
      </c>
      <c r="E420" s="272">
        <v>0</v>
      </c>
      <c r="F420" s="272">
        <v>4870909</v>
      </c>
      <c r="G420" s="272">
        <v>0</v>
      </c>
      <c r="H420" s="273">
        <v>4870909</v>
      </c>
      <c r="I420" s="341"/>
      <c r="L420" s="133">
        <f t="shared" si="6"/>
        <v>13</v>
      </c>
    </row>
    <row r="421" spans="1:12">
      <c r="A421" s="335" t="s">
        <v>182</v>
      </c>
      <c r="B421" s="336" t="s">
        <v>184</v>
      </c>
      <c r="C421" s="286">
        <v>67138272</v>
      </c>
      <c r="D421" s="286">
        <v>0</v>
      </c>
      <c r="E421" s="286">
        <v>0</v>
      </c>
      <c r="F421" s="286">
        <v>67138272</v>
      </c>
      <c r="G421" s="286">
        <v>0</v>
      </c>
      <c r="H421" s="337">
        <v>67138272</v>
      </c>
      <c r="I421" s="341"/>
      <c r="L421" s="133">
        <f t="shared" si="6"/>
        <v>6</v>
      </c>
    </row>
    <row r="422" spans="1:12">
      <c r="A422" s="260" t="s">
        <v>525</v>
      </c>
      <c r="B422" s="261" t="s">
        <v>422</v>
      </c>
      <c r="C422" s="274">
        <v>67138272</v>
      </c>
      <c r="D422" s="274">
        <v>0</v>
      </c>
      <c r="E422" s="274">
        <v>0</v>
      </c>
      <c r="F422" s="274">
        <v>67138272</v>
      </c>
      <c r="G422" s="274">
        <v>0</v>
      </c>
      <c r="H422" s="275">
        <v>67138272</v>
      </c>
      <c r="I422" s="341"/>
      <c r="L422" s="133">
        <f t="shared" si="6"/>
        <v>9</v>
      </c>
    </row>
    <row r="423" spans="1:12">
      <c r="A423" s="248" t="s">
        <v>526</v>
      </c>
      <c r="B423" s="249" t="s">
        <v>422</v>
      </c>
      <c r="C423" s="272">
        <v>67138272</v>
      </c>
      <c r="D423" s="272">
        <v>0</v>
      </c>
      <c r="E423" s="272">
        <v>0</v>
      </c>
      <c r="F423" s="272">
        <v>67138272</v>
      </c>
      <c r="G423" s="272">
        <v>0</v>
      </c>
      <c r="H423" s="273">
        <v>67138272</v>
      </c>
      <c r="I423" s="341"/>
      <c r="L423" s="133">
        <f t="shared" si="6"/>
        <v>13</v>
      </c>
    </row>
    <row r="424" spans="1:12">
      <c r="A424" s="338" t="s">
        <v>185</v>
      </c>
      <c r="B424" s="339" t="s">
        <v>187</v>
      </c>
      <c r="C424" s="284">
        <v>11497801</v>
      </c>
      <c r="D424" s="284">
        <v>240.02</v>
      </c>
      <c r="E424" s="284">
        <v>0</v>
      </c>
      <c r="F424" s="284">
        <v>11498041.02</v>
      </c>
      <c r="G424" s="284">
        <v>0</v>
      </c>
      <c r="H424" s="340">
        <v>11498041.02</v>
      </c>
      <c r="I424" s="341"/>
      <c r="L424" s="133">
        <f t="shared" si="6"/>
        <v>3</v>
      </c>
    </row>
    <row r="425" spans="1:12">
      <c r="A425" s="335" t="s">
        <v>527</v>
      </c>
      <c r="B425" s="336" t="s">
        <v>188</v>
      </c>
      <c r="C425" s="286">
        <v>0</v>
      </c>
      <c r="D425" s="286">
        <v>240.02</v>
      </c>
      <c r="E425" s="286">
        <v>0</v>
      </c>
      <c r="F425" s="286">
        <v>240.02</v>
      </c>
      <c r="G425" s="286">
        <v>0</v>
      </c>
      <c r="H425" s="337">
        <v>240.02</v>
      </c>
      <c r="I425" s="341"/>
      <c r="L425" s="133">
        <f t="shared" si="6"/>
        <v>6</v>
      </c>
    </row>
    <row r="426" spans="1:12">
      <c r="A426" s="255" t="s">
        <v>528</v>
      </c>
      <c r="B426" s="256" t="s">
        <v>529</v>
      </c>
      <c r="C426" s="266">
        <v>0</v>
      </c>
      <c r="D426" s="266">
        <v>240.02</v>
      </c>
      <c r="E426" s="266">
        <v>0</v>
      </c>
      <c r="F426" s="266">
        <v>240.02</v>
      </c>
      <c r="G426" s="266">
        <v>0</v>
      </c>
      <c r="H426" s="267">
        <v>240.02</v>
      </c>
      <c r="I426" s="341"/>
      <c r="L426" s="133">
        <f t="shared" si="6"/>
        <v>9</v>
      </c>
    </row>
    <row r="427" spans="1:12">
      <c r="A427" s="248" t="s">
        <v>530</v>
      </c>
      <c r="B427" s="249" t="s">
        <v>446</v>
      </c>
      <c r="C427" s="272">
        <v>0</v>
      </c>
      <c r="D427" s="272">
        <v>240.02</v>
      </c>
      <c r="E427" s="272">
        <v>0</v>
      </c>
      <c r="F427" s="272">
        <v>240.02</v>
      </c>
      <c r="G427" s="272">
        <v>0</v>
      </c>
      <c r="H427" s="273">
        <v>240.02</v>
      </c>
      <c r="I427" s="341"/>
      <c r="L427" s="133">
        <f t="shared" si="6"/>
        <v>13</v>
      </c>
    </row>
    <row r="428" spans="1:12">
      <c r="A428" s="335" t="s">
        <v>531</v>
      </c>
      <c r="B428" s="336" t="s">
        <v>532</v>
      </c>
      <c r="C428" s="286">
        <v>11497801</v>
      </c>
      <c r="D428" s="286">
        <v>0</v>
      </c>
      <c r="E428" s="286">
        <v>0</v>
      </c>
      <c r="F428" s="286">
        <v>11497801</v>
      </c>
      <c r="G428" s="286">
        <v>0</v>
      </c>
      <c r="H428" s="337">
        <v>11497801</v>
      </c>
      <c r="I428" s="341"/>
      <c r="L428" s="133">
        <f t="shared" si="6"/>
        <v>6</v>
      </c>
    </row>
    <row r="429" spans="1:12">
      <c r="A429" s="260" t="s">
        <v>533</v>
      </c>
      <c r="B429" s="261" t="s">
        <v>213</v>
      </c>
      <c r="C429" s="274">
        <v>11497801</v>
      </c>
      <c r="D429" s="274">
        <v>0</v>
      </c>
      <c r="E429" s="274">
        <v>0</v>
      </c>
      <c r="F429" s="274">
        <v>11497801</v>
      </c>
      <c r="G429" s="274">
        <v>0</v>
      </c>
      <c r="H429" s="275">
        <v>11497801</v>
      </c>
      <c r="I429" s="341"/>
      <c r="L429" s="133">
        <f t="shared" si="6"/>
        <v>9</v>
      </c>
    </row>
    <row r="430" spans="1:12">
      <c r="A430" s="248" t="s">
        <v>534</v>
      </c>
      <c r="B430" s="249" t="s">
        <v>213</v>
      </c>
      <c r="C430" s="272">
        <v>11497801</v>
      </c>
      <c r="D430" s="272">
        <v>0</v>
      </c>
      <c r="E430" s="272">
        <v>0</v>
      </c>
      <c r="F430" s="272">
        <v>11497801</v>
      </c>
      <c r="G430" s="272">
        <v>0</v>
      </c>
      <c r="H430" s="273">
        <v>11497801</v>
      </c>
      <c r="I430" s="341"/>
      <c r="L430" s="133">
        <f t="shared" si="6"/>
        <v>13</v>
      </c>
    </row>
    <row r="431" spans="1:12">
      <c r="A431" s="137" t="s">
        <v>102</v>
      </c>
      <c r="B431" s="138" t="s">
        <v>96</v>
      </c>
      <c r="C431" s="270">
        <v>0</v>
      </c>
      <c r="D431" s="270">
        <v>272099994</v>
      </c>
      <c r="E431" s="270">
        <v>272099994</v>
      </c>
      <c r="F431" s="270">
        <v>0</v>
      </c>
      <c r="G431" s="270">
        <v>0</v>
      </c>
      <c r="H431" s="271">
        <v>0</v>
      </c>
      <c r="I431" s="341"/>
      <c r="L431" s="133">
        <f t="shared" si="6"/>
        <v>1</v>
      </c>
    </row>
    <row r="432" spans="1:12">
      <c r="A432" s="338" t="s">
        <v>535</v>
      </c>
      <c r="B432" s="339" t="s">
        <v>99</v>
      </c>
      <c r="C432" s="284">
        <v>347088385</v>
      </c>
      <c r="D432" s="284">
        <v>0</v>
      </c>
      <c r="E432" s="284">
        <v>0</v>
      </c>
      <c r="F432" s="284">
        <v>347088385</v>
      </c>
      <c r="G432" s="284">
        <v>0</v>
      </c>
      <c r="H432" s="340">
        <v>347088385</v>
      </c>
      <c r="I432" s="341"/>
      <c r="L432" s="133">
        <f t="shared" si="6"/>
        <v>3</v>
      </c>
    </row>
    <row r="433" spans="1:12">
      <c r="A433" s="335" t="s">
        <v>536</v>
      </c>
      <c r="B433" s="336" t="s">
        <v>103</v>
      </c>
      <c r="C433" s="286">
        <v>347088385</v>
      </c>
      <c r="D433" s="286">
        <v>0</v>
      </c>
      <c r="E433" s="286">
        <v>0</v>
      </c>
      <c r="F433" s="286">
        <v>347088385</v>
      </c>
      <c r="G433" s="286">
        <v>0</v>
      </c>
      <c r="H433" s="337">
        <v>347088385</v>
      </c>
      <c r="I433" s="341"/>
      <c r="L433" s="133">
        <f t="shared" si="6"/>
        <v>6</v>
      </c>
    </row>
    <row r="434" spans="1:12">
      <c r="A434" s="260" t="s">
        <v>537</v>
      </c>
      <c r="B434" s="261" t="s">
        <v>538</v>
      </c>
      <c r="C434" s="274">
        <v>347088385</v>
      </c>
      <c r="D434" s="274">
        <v>0</v>
      </c>
      <c r="E434" s="274">
        <v>0</v>
      </c>
      <c r="F434" s="274">
        <v>347088385</v>
      </c>
      <c r="G434" s="274">
        <v>0</v>
      </c>
      <c r="H434" s="275">
        <v>347088385</v>
      </c>
      <c r="I434" s="341"/>
      <c r="L434" s="133">
        <f t="shared" si="6"/>
        <v>9</v>
      </c>
    </row>
    <row r="435" spans="1:12">
      <c r="A435" s="243" t="s">
        <v>539</v>
      </c>
      <c r="B435" s="244" t="s">
        <v>538</v>
      </c>
      <c r="C435" s="268">
        <v>347088385</v>
      </c>
      <c r="D435" s="268">
        <v>0</v>
      </c>
      <c r="E435" s="268">
        <v>0</v>
      </c>
      <c r="F435" s="268">
        <v>347088385</v>
      </c>
      <c r="G435" s="268">
        <v>0</v>
      </c>
      <c r="H435" s="269">
        <v>347088385</v>
      </c>
      <c r="I435" s="341"/>
      <c r="L435" s="133">
        <f t="shared" si="6"/>
        <v>13</v>
      </c>
    </row>
    <row r="436" spans="1:12">
      <c r="A436" s="255" t="s">
        <v>775</v>
      </c>
      <c r="B436" s="256" t="s">
        <v>776</v>
      </c>
      <c r="C436" s="266">
        <v>0</v>
      </c>
      <c r="D436" s="266">
        <v>0</v>
      </c>
      <c r="E436" s="266">
        <v>0</v>
      </c>
      <c r="F436" s="266">
        <v>0</v>
      </c>
      <c r="G436" s="266">
        <v>0</v>
      </c>
      <c r="H436" s="267">
        <v>0</v>
      </c>
      <c r="I436" s="341"/>
      <c r="L436" s="133">
        <f t="shared" si="6"/>
        <v>9</v>
      </c>
    </row>
    <row r="437" spans="1:12">
      <c r="A437" s="248" t="s">
        <v>777</v>
      </c>
      <c r="B437" s="249" t="s">
        <v>776</v>
      </c>
      <c r="C437" s="272">
        <v>0</v>
      </c>
      <c r="D437" s="272">
        <v>0</v>
      </c>
      <c r="E437" s="272">
        <v>0</v>
      </c>
      <c r="F437" s="272">
        <v>0</v>
      </c>
      <c r="G437" s="272">
        <v>0</v>
      </c>
      <c r="H437" s="273">
        <v>0</v>
      </c>
      <c r="I437" s="341"/>
      <c r="L437" s="133">
        <f t="shared" si="6"/>
        <v>13</v>
      </c>
    </row>
    <row r="438" spans="1:12">
      <c r="A438" s="338" t="s">
        <v>106</v>
      </c>
      <c r="B438" s="339" t="s">
        <v>107</v>
      </c>
      <c r="C438" s="284">
        <v>314913137.89999998</v>
      </c>
      <c r="D438" s="284">
        <v>271320019</v>
      </c>
      <c r="E438" s="284">
        <v>779975</v>
      </c>
      <c r="F438" s="284">
        <v>585453181.89999998</v>
      </c>
      <c r="G438" s="284">
        <v>0</v>
      </c>
      <c r="H438" s="340">
        <v>585453181.89999998</v>
      </c>
      <c r="I438" s="341"/>
      <c r="L438" s="133">
        <f t="shared" si="6"/>
        <v>3</v>
      </c>
    </row>
    <row r="439" spans="1:12">
      <c r="A439" s="335" t="s">
        <v>540</v>
      </c>
      <c r="B439" s="336" t="s">
        <v>111</v>
      </c>
      <c r="C439" s="286">
        <v>35025440</v>
      </c>
      <c r="D439" s="286">
        <v>0</v>
      </c>
      <c r="E439" s="286">
        <v>0</v>
      </c>
      <c r="F439" s="286">
        <v>35025440</v>
      </c>
      <c r="G439" s="286">
        <v>0</v>
      </c>
      <c r="H439" s="337">
        <v>35025440</v>
      </c>
      <c r="I439" s="341"/>
      <c r="L439" s="133">
        <f t="shared" si="6"/>
        <v>6</v>
      </c>
    </row>
    <row r="440" spans="1:12">
      <c r="A440" s="260" t="s">
        <v>541</v>
      </c>
      <c r="B440" s="261" t="s">
        <v>542</v>
      </c>
      <c r="C440" s="274">
        <v>35025440</v>
      </c>
      <c r="D440" s="274">
        <v>0</v>
      </c>
      <c r="E440" s="274">
        <v>0</v>
      </c>
      <c r="F440" s="274">
        <v>35025440</v>
      </c>
      <c r="G440" s="274">
        <v>0</v>
      </c>
      <c r="H440" s="275">
        <v>35025440</v>
      </c>
      <c r="I440" s="341"/>
      <c r="L440" s="133">
        <f t="shared" si="6"/>
        <v>9</v>
      </c>
    </row>
    <row r="441" spans="1:12">
      <c r="A441" s="248" t="s">
        <v>543</v>
      </c>
      <c r="B441" s="249" t="s">
        <v>542</v>
      </c>
      <c r="C441" s="272">
        <v>35025440</v>
      </c>
      <c r="D441" s="272">
        <v>0</v>
      </c>
      <c r="E441" s="272">
        <v>0</v>
      </c>
      <c r="F441" s="272">
        <v>35025440</v>
      </c>
      <c r="G441" s="272">
        <v>0</v>
      </c>
      <c r="H441" s="273">
        <v>35025440</v>
      </c>
      <c r="I441" s="341"/>
      <c r="L441" s="133">
        <f t="shared" si="6"/>
        <v>13</v>
      </c>
    </row>
    <row r="442" spans="1:12">
      <c r="A442" s="335" t="s">
        <v>110</v>
      </c>
      <c r="B442" s="336" t="s">
        <v>114</v>
      </c>
      <c r="C442" s="286">
        <v>279887697.89999998</v>
      </c>
      <c r="D442" s="286">
        <v>271320019</v>
      </c>
      <c r="E442" s="286">
        <v>779975</v>
      </c>
      <c r="F442" s="286">
        <v>550427741.89999998</v>
      </c>
      <c r="G442" s="286">
        <v>0</v>
      </c>
      <c r="H442" s="337">
        <v>550427741.89999998</v>
      </c>
      <c r="I442" s="341"/>
      <c r="L442" s="133">
        <f t="shared" si="6"/>
        <v>6</v>
      </c>
    </row>
    <row r="443" spans="1:12">
      <c r="A443" s="255" t="s">
        <v>544</v>
      </c>
      <c r="B443" s="256" t="s">
        <v>545</v>
      </c>
      <c r="C443" s="266">
        <v>279887697.89999998</v>
      </c>
      <c r="D443" s="266">
        <v>271320019</v>
      </c>
      <c r="E443" s="266">
        <v>779975</v>
      </c>
      <c r="F443" s="266">
        <v>550427741.89999998</v>
      </c>
      <c r="G443" s="266">
        <v>0</v>
      </c>
      <c r="H443" s="267">
        <v>550427741.89999998</v>
      </c>
      <c r="I443" s="341"/>
      <c r="L443" s="133">
        <f t="shared" si="6"/>
        <v>9</v>
      </c>
    </row>
    <row r="444" spans="1:12">
      <c r="A444" s="248" t="s">
        <v>546</v>
      </c>
      <c r="B444" s="249" t="s">
        <v>545</v>
      </c>
      <c r="C444" s="272">
        <v>279887697.89999998</v>
      </c>
      <c r="D444" s="272">
        <v>271320019</v>
      </c>
      <c r="E444" s="272">
        <v>779975</v>
      </c>
      <c r="F444" s="272">
        <v>550427741.89999998</v>
      </c>
      <c r="G444" s="272">
        <v>0</v>
      </c>
      <c r="H444" s="273">
        <v>550427741.89999998</v>
      </c>
      <c r="I444" s="341"/>
      <c r="L444" s="133">
        <f t="shared" si="6"/>
        <v>13</v>
      </c>
    </row>
    <row r="445" spans="1:12">
      <c r="A445" s="338" t="s">
        <v>117</v>
      </c>
      <c r="B445" s="339" t="s">
        <v>118</v>
      </c>
      <c r="C445" s="284">
        <v>-662001522.89999998</v>
      </c>
      <c r="D445" s="284">
        <v>779975</v>
      </c>
      <c r="E445" s="284">
        <v>271320019</v>
      </c>
      <c r="F445" s="284">
        <v>-932541566.89999998</v>
      </c>
      <c r="G445" s="284">
        <v>0</v>
      </c>
      <c r="H445" s="340">
        <v>-932541566.89999998</v>
      </c>
      <c r="I445" s="341"/>
      <c r="L445" s="133">
        <f t="shared" si="6"/>
        <v>3</v>
      </c>
    </row>
    <row r="446" spans="1:12">
      <c r="A446" s="335" t="s">
        <v>547</v>
      </c>
      <c r="B446" s="336" t="s">
        <v>548</v>
      </c>
      <c r="C446" s="286">
        <v>-347088385</v>
      </c>
      <c r="D446" s="286">
        <v>0</v>
      </c>
      <c r="E446" s="286">
        <v>0</v>
      </c>
      <c r="F446" s="286">
        <v>-347088385</v>
      </c>
      <c r="G446" s="286">
        <v>0</v>
      </c>
      <c r="H446" s="337">
        <v>-347088385</v>
      </c>
      <c r="I446" s="341"/>
      <c r="L446" s="133">
        <f t="shared" si="6"/>
        <v>6</v>
      </c>
    </row>
    <row r="447" spans="1:12">
      <c r="A447" s="255" t="s">
        <v>549</v>
      </c>
      <c r="B447" s="256" t="s">
        <v>550</v>
      </c>
      <c r="C447" s="266">
        <v>-347088385</v>
      </c>
      <c r="D447" s="266">
        <v>0</v>
      </c>
      <c r="E447" s="266">
        <v>0</v>
      </c>
      <c r="F447" s="266">
        <v>-347088385</v>
      </c>
      <c r="G447" s="266">
        <v>0</v>
      </c>
      <c r="H447" s="267">
        <v>-347088385</v>
      </c>
      <c r="I447" s="341"/>
      <c r="L447" s="133">
        <f t="shared" si="6"/>
        <v>9</v>
      </c>
    </row>
    <row r="448" spans="1:12">
      <c r="A448" s="248" t="s">
        <v>551</v>
      </c>
      <c r="B448" s="249" t="s">
        <v>550</v>
      </c>
      <c r="C448" s="272">
        <v>-347088385</v>
      </c>
      <c r="D448" s="272">
        <v>0</v>
      </c>
      <c r="E448" s="272">
        <v>0</v>
      </c>
      <c r="F448" s="272">
        <v>-347088385</v>
      </c>
      <c r="G448" s="272">
        <v>0</v>
      </c>
      <c r="H448" s="273">
        <v>-347088385</v>
      </c>
      <c r="I448" s="341"/>
      <c r="L448" s="133">
        <f t="shared" si="6"/>
        <v>13</v>
      </c>
    </row>
    <row r="449" spans="1:12">
      <c r="A449" s="335" t="s">
        <v>121</v>
      </c>
      <c r="B449" s="336" t="s">
        <v>125</v>
      </c>
      <c r="C449" s="286">
        <v>-314913137.89999998</v>
      </c>
      <c r="D449" s="286">
        <v>779975</v>
      </c>
      <c r="E449" s="286">
        <v>271320019</v>
      </c>
      <c r="F449" s="286">
        <v>-585453181.89999998</v>
      </c>
      <c r="G449" s="286">
        <v>0</v>
      </c>
      <c r="H449" s="337">
        <v>-585453181.89999998</v>
      </c>
      <c r="I449" s="341"/>
      <c r="L449" s="133">
        <f t="shared" si="6"/>
        <v>6</v>
      </c>
    </row>
    <row r="450" spans="1:12">
      <c r="A450" s="260" t="s">
        <v>552</v>
      </c>
      <c r="B450" s="261" t="s">
        <v>553</v>
      </c>
      <c r="C450" s="274">
        <v>-35025440</v>
      </c>
      <c r="D450" s="274">
        <v>0</v>
      </c>
      <c r="E450" s="274">
        <v>0</v>
      </c>
      <c r="F450" s="274">
        <v>-35025440</v>
      </c>
      <c r="G450" s="274">
        <v>0</v>
      </c>
      <c r="H450" s="275">
        <v>-35025440</v>
      </c>
      <c r="I450" s="341"/>
      <c r="L450" s="133">
        <f t="shared" si="6"/>
        <v>9</v>
      </c>
    </row>
    <row r="451" spans="1:12">
      <c r="A451" s="248" t="s">
        <v>554</v>
      </c>
      <c r="B451" s="249" t="s">
        <v>553</v>
      </c>
      <c r="C451" s="272">
        <v>-35025440</v>
      </c>
      <c r="D451" s="272">
        <v>0</v>
      </c>
      <c r="E451" s="272">
        <v>0</v>
      </c>
      <c r="F451" s="272">
        <v>-35025440</v>
      </c>
      <c r="G451" s="272">
        <v>0</v>
      </c>
      <c r="H451" s="273">
        <v>-35025440</v>
      </c>
      <c r="I451" s="341"/>
      <c r="L451" s="133">
        <f t="shared" si="6"/>
        <v>13</v>
      </c>
    </row>
    <row r="452" spans="1:12">
      <c r="A452" s="260" t="s">
        <v>555</v>
      </c>
      <c r="B452" s="261" t="s">
        <v>556</v>
      </c>
      <c r="C452" s="274">
        <v>-279887697.89999998</v>
      </c>
      <c r="D452" s="274">
        <v>779975</v>
      </c>
      <c r="E452" s="274">
        <v>271320019</v>
      </c>
      <c r="F452" s="274">
        <v>-550427741.89999998</v>
      </c>
      <c r="G452" s="274">
        <v>0</v>
      </c>
      <c r="H452" s="275">
        <v>-550427741.89999998</v>
      </c>
      <c r="I452" s="341"/>
      <c r="L452" s="133">
        <f t="shared" si="6"/>
        <v>9</v>
      </c>
    </row>
    <row r="453" spans="1:12">
      <c r="A453" s="248" t="s">
        <v>557</v>
      </c>
      <c r="B453" s="249" t="s">
        <v>545</v>
      </c>
      <c r="C453" s="272">
        <v>-279887697.89999998</v>
      </c>
      <c r="D453" s="272">
        <v>779975</v>
      </c>
      <c r="E453" s="272">
        <v>271320019</v>
      </c>
      <c r="F453" s="272">
        <v>-550427741.89999998</v>
      </c>
      <c r="G453" s="272">
        <v>0</v>
      </c>
      <c r="H453" s="273">
        <v>-550427741.89999998</v>
      </c>
      <c r="I453" s="341"/>
      <c r="L453" s="133">
        <f t="shared" si="6"/>
        <v>13</v>
      </c>
    </row>
    <row r="454" spans="1:12">
      <c r="A454" s="137" t="s">
        <v>97</v>
      </c>
      <c r="B454" s="138" t="s">
        <v>98</v>
      </c>
      <c r="C454" s="270">
        <v>0</v>
      </c>
      <c r="D454" s="270">
        <v>36373500</v>
      </c>
      <c r="E454" s="270">
        <v>36373500</v>
      </c>
      <c r="F454" s="270">
        <v>0</v>
      </c>
      <c r="G454" s="270">
        <v>0</v>
      </c>
      <c r="H454" s="271">
        <v>0</v>
      </c>
      <c r="I454" s="341"/>
      <c r="L454" s="133">
        <f t="shared" si="6"/>
        <v>1</v>
      </c>
    </row>
    <row r="455" spans="1:12">
      <c r="A455" s="338" t="s">
        <v>100</v>
      </c>
      <c r="B455" s="339" t="s">
        <v>101</v>
      </c>
      <c r="C455" s="284">
        <v>34682312064.209999</v>
      </c>
      <c r="D455" s="284">
        <v>36373500</v>
      </c>
      <c r="E455" s="284">
        <v>0</v>
      </c>
      <c r="F455" s="284">
        <v>34645938564.209999</v>
      </c>
      <c r="G455" s="284">
        <v>0</v>
      </c>
      <c r="H455" s="340">
        <v>34645938564.209999</v>
      </c>
      <c r="I455" s="341"/>
      <c r="L455" s="133">
        <f t="shared" si="6"/>
        <v>3</v>
      </c>
    </row>
    <row r="456" spans="1:12" ht="25.5">
      <c r="A456" s="335" t="s">
        <v>104</v>
      </c>
      <c r="B456" s="336" t="s">
        <v>105</v>
      </c>
      <c r="C456" s="286">
        <v>34544163174</v>
      </c>
      <c r="D456" s="286">
        <v>0</v>
      </c>
      <c r="E456" s="286">
        <v>0</v>
      </c>
      <c r="F456" s="286">
        <v>34544163174</v>
      </c>
      <c r="G456" s="286">
        <v>0</v>
      </c>
      <c r="H456" s="337">
        <v>34544163174</v>
      </c>
      <c r="I456" s="341"/>
      <c r="L456" s="133">
        <f t="shared" ref="L456:L474" si="7">+LEN(A456)</f>
        <v>6</v>
      </c>
    </row>
    <row r="457" spans="1:12">
      <c r="A457" s="260" t="s">
        <v>558</v>
      </c>
      <c r="B457" s="261" t="s">
        <v>559</v>
      </c>
      <c r="C457" s="274">
        <v>34544163174</v>
      </c>
      <c r="D457" s="274">
        <v>0</v>
      </c>
      <c r="E457" s="274">
        <v>0</v>
      </c>
      <c r="F457" s="274">
        <v>34544163174</v>
      </c>
      <c r="G457" s="274">
        <v>0</v>
      </c>
      <c r="H457" s="275">
        <v>34544163174</v>
      </c>
      <c r="I457" s="341"/>
      <c r="L457" s="133">
        <f t="shared" si="7"/>
        <v>9</v>
      </c>
    </row>
    <row r="458" spans="1:12">
      <c r="A458" s="248" t="s">
        <v>560</v>
      </c>
      <c r="B458" s="249" t="s">
        <v>559</v>
      </c>
      <c r="C458" s="272">
        <v>34544163174</v>
      </c>
      <c r="D458" s="272">
        <v>0</v>
      </c>
      <c r="E458" s="272">
        <v>0</v>
      </c>
      <c r="F458" s="272">
        <v>34544163174</v>
      </c>
      <c r="G458" s="272">
        <v>0</v>
      </c>
      <c r="H458" s="273">
        <v>34544163174</v>
      </c>
      <c r="I458" s="341"/>
      <c r="L458" s="133">
        <f t="shared" si="7"/>
        <v>13</v>
      </c>
    </row>
    <row r="459" spans="1:12">
      <c r="A459" s="335" t="s">
        <v>108</v>
      </c>
      <c r="B459" s="336" t="s">
        <v>109</v>
      </c>
      <c r="C459" s="286">
        <v>138148890.21000001</v>
      </c>
      <c r="D459" s="286">
        <v>36373500</v>
      </c>
      <c r="E459" s="286">
        <v>0</v>
      </c>
      <c r="F459" s="286">
        <v>101775390.20999999</v>
      </c>
      <c r="G459" s="286">
        <v>0</v>
      </c>
      <c r="H459" s="337">
        <v>101775390.20999999</v>
      </c>
      <c r="I459" s="341"/>
      <c r="L459" s="133">
        <f t="shared" si="7"/>
        <v>6</v>
      </c>
    </row>
    <row r="460" spans="1:12">
      <c r="A460" s="260" t="s">
        <v>561</v>
      </c>
      <c r="B460" s="261" t="s">
        <v>562</v>
      </c>
      <c r="C460" s="274">
        <v>138148890.21000001</v>
      </c>
      <c r="D460" s="274">
        <v>36373500</v>
      </c>
      <c r="E460" s="274">
        <v>0</v>
      </c>
      <c r="F460" s="274">
        <v>101775390.20999999</v>
      </c>
      <c r="G460" s="274">
        <v>0</v>
      </c>
      <c r="H460" s="275">
        <v>101775390.20999999</v>
      </c>
      <c r="I460" s="341"/>
      <c r="L460" s="133">
        <f t="shared" si="7"/>
        <v>9</v>
      </c>
    </row>
    <row r="461" spans="1:12">
      <c r="A461" s="248" t="s">
        <v>563</v>
      </c>
      <c r="B461" s="249" t="s">
        <v>562</v>
      </c>
      <c r="C461" s="272">
        <v>138148890.21000001</v>
      </c>
      <c r="D461" s="272">
        <v>36373500</v>
      </c>
      <c r="E461" s="272">
        <v>0</v>
      </c>
      <c r="F461" s="272">
        <v>101775390.20999999</v>
      </c>
      <c r="G461" s="272">
        <v>0</v>
      </c>
      <c r="H461" s="273">
        <v>101775390.20999999</v>
      </c>
      <c r="I461" s="341"/>
      <c r="L461" s="133">
        <f t="shared" si="7"/>
        <v>13</v>
      </c>
    </row>
    <row r="462" spans="1:12">
      <c r="A462" s="338" t="s">
        <v>112</v>
      </c>
      <c r="B462" s="339" t="s">
        <v>113</v>
      </c>
      <c r="C462" s="284">
        <v>1568714125</v>
      </c>
      <c r="D462" s="284">
        <v>0</v>
      </c>
      <c r="E462" s="284">
        <v>0</v>
      </c>
      <c r="F462" s="284">
        <v>1568714125</v>
      </c>
      <c r="G462" s="284">
        <v>0</v>
      </c>
      <c r="H462" s="340">
        <v>1568714125</v>
      </c>
      <c r="I462" s="341"/>
      <c r="L462" s="133">
        <f t="shared" si="7"/>
        <v>3</v>
      </c>
    </row>
    <row r="463" spans="1:12">
      <c r="A463" s="335" t="s">
        <v>115</v>
      </c>
      <c r="B463" s="336" t="s">
        <v>116</v>
      </c>
      <c r="C463" s="286">
        <v>1568714125</v>
      </c>
      <c r="D463" s="286">
        <v>0</v>
      </c>
      <c r="E463" s="286">
        <v>0</v>
      </c>
      <c r="F463" s="286">
        <v>1568714125</v>
      </c>
      <c r="G463" s="286">
        <v>0</v>
      </c>
      <c r="H463" s="337">
        <v>1568714125</v>
      </c>
      <c r="I463" s="341"/>
      <c r="L463" s="133">
        <f t="shared" si="7"/>
        <v>6</v>
      </c>
    </row>
    <row r="464" spans="1:12">
      <c r="A464" s="260" t="s">
        <v>564</v>
      </c>
      <c r="B464" s="261" t="s">
        <v>565</v>
      </c>
      <c r="C464" s="274">
        <v>1568714125</v>
      </c>
      <c r="D464" s="274">
        <v>0</v>
      </c>
      <c r="E464" s="274">
        <v>0</v>
      </c>
      <c r="F464" s="274">
        <v>1568714125</v>
      </c>
      <c r="G464" s="274">
        <v>0</v>
      </c>
      <c r="H464" s="275">
        <v>1568714125</v>
      </c>
      <c r="I464" s="341"/>
      <c r="L464" s="133">
        <f t="shared" si="7"/>
        <v>9</v>
      </c>
    </row>
    <row r="465" spans="1:12">
      <c r="A465" s="248" t="s">
        <v>566</v>
      </c>
      <c r="B465" s="249" t="s">
        <v>565</v>
      </c>
      <c r="C465" s="272">
        <v>1568714125</v>
      </c>
      <c r="D465" s="272">
        <v>0</v>
      </c>
      <c r="E465" s="272">
        <v>0</v>
      </c>
      <c r="F465" s="272">
        <v>1568714125</v>
      </c>
      <c r="G465" s="272">
        <v>0</v>
      </c>
      <c r="H465" s="273">
        <v>1568714125</v>
      </c>
      <c r="I465" s="341"/>
      <c r="L465" s="133">
        <f t="shared" si="7"/>
        <v>13</v>
      </c>
    </row>
    <row r="466" spans="1:12">
      <c r="A466" s="338" t="s">
        <v>119</v>
      </c>
      <c r="B466" s="339" t="s">
        <v>120</v>
      </c>
      <c r="C466" s="284">
        <v>-36251026189.209999</v>
      </c>
      <c r="D466" s="284">
        <v>0</v>
      </c>
      <c r="E466" s="284">
        <v>36373500</v>
      </c>
      <c r="F466" s="284">
        <v>-36214652689.209999</v>
      </c>
      <c r="G466" s="284">
        <v>0</v>
      </c>
      <c r="H466" s="340">
        <v>-36214652689.209999</v>
      </c>
      <c r="I466" s="341"/>
      <c r="L466" s="133">
        <f t="shared" si="7"/>
        <v>3</v>
      </c>
    </row>
    <row r="467" spans="1:12">
      <c r="A467" s="335" t="s">
        <v>123</v>
      </c>
      <c r="B467" s="336" t="s">
        <v>124</v>
      </c>
      <c r="C467" s="286">
        <v>-34682312064.209999</v>
      </c>
      <c r="D467" s="286">
        <v>0</v>
      </c>
      <c r="E467" s="286">
        <v>36373500</v>
      </c>
      <c r="F467" s="286">
        <v>-34645938564.209999</v>
      </c>
      <c r="G467" s="286">
        <v>0</v>
      </c>
      <c r="H467" s="337">
        <v>-34645938564.209999</v>
      </c>
      <c r="I467" s="341"/>
      <c r="L467" s="133">
        <f t="shared" si="7"/>
        <v>6</v>
      </c>
    </row>
    <row r="468" spans="1:12" ht="25.5">
      <c r="A468" s="260" t="s">
        <v>567</v>
      </c>
      <c r="B468" s="261" t="s">
        <v>568</v>
      </c>
      <c r="C468" s="274">
        <v>-34544163174</v>
      </c>
      <c r="D468" s="274">
        <v>0</v>
      </c>
      <c r="E468" s="274">
        <v>0</v>
      </c>
      <c r="F468" s="274">
        <v>-34544163174</v>
      </c>
      <c r="G468" s="274">
        <v>0</v>
      </c>
      <c r="H468" s="275">
        <v>-34544163174</v>
      </c>
      <c r="I468" s="341"/>
      <c r="L468" s="133">
        <f t="shared" si="7"/>
        <v>9</v>
      </c>
    </row>
    <row r="469" spans="1:12" ht="25.5">
      <c r="A469" s="248" t="s">
        <v>569</v>
      </c>
      <c r="B469" s="249" t="s">
        <v>568</v>
      </c>
      <c r="C469" s="272">
        <v>-34544163174</v>
      </c>
      <c r="D469" s="272">
        <v>0</v>
      </c>
      <c r="E469" s="272">
        <v>0</v>
      </c>
      <c r="F469" s="272">
        <v>-34544163174</v>
      </c>
      <c r="G469" s="272">
        <v>0</v>
      </c>
      <c r="H469" s="273">
        <v>-34544163174</v>
      </c>
      <c r="I469" s="341"/>
      <c r="L469" s="133">
        <f t="shared" si="7"/>
        <v>13</v>
      </c>
    </row>
    <row r="470" spans="1:12">
      <c r="A470" s="260" t="s">
        <v>570</v>
      </c>
      <c r="B470" s="261" t="s">
        <v>571</v>
      </c>
      <c r="C470" s="274">
        <v>-138148890.21000001</v>
      </c>
      <c r="D470" s="274">
        <v>0</v>
      </c>
      <c r="E470" s="274">
        <v>36373500</v>
      </c>
      <c r="F470" s="274">
        <v>-101775390.20999999</v>
      </c>
      <c r="G470" s="274">
        <v>0</v>
      </c>
      <c r="H470" s="275">
        <v>-101775390.20999999</v>
      </c>
      <c r="I470" s="341"/>
      <c r="L470" s="133">
        <f t="shared" si="7"/>
        <v>9</v>
      </c>
    </row>
    <row r="471" spans="1:12">
      <c r="A471" s="248" t="s">
        <v>572</v>
      </c>
      <c r="B471" s="249" t="s">
        <v>571</v>
      </c>
      <c r="C471" s="272">
        <v>-138148890.21000001</v>
      </c>
      <c r="D471" s="272">
        <v>0</v>
      </c>
      <c r="E471" s="272">
        <v>36373500</v>
      </c>
      <c r="F471" s="272">
        <v>-101775390.20999999</v>
      </c>
      <c r="G471" s="272">
        <v>0</v>
      </c>
      <c r="H471" s="273">
        <v>-101775390.20999999</v>
      </c>
      <c r="I471" s="341"/>
      <c r="L471" s="133">
        <f t="shared" si="7"/>
        <v>13</v>
      </c>
    </row>
    <row r="472" spans="1:12">
      <c r="A472" s="335" t="s">
        <v>126</v>
      </c>
      <c r="B472" s="336" t="s">
        <v>127</v>
      </c>
      <c r="C472" s="286">
        <v>-1568714125</v>
      </c>
      <c r="D472" s="286">
        <v>0</v>
      </c>
      <c r="E472" s="286">
        <v>0</v>
      </c>
      <c r="F472" s="286">
        <v>-1568714125</v>
      </c>
      <c r="G472" s="286">
        <v>0</v>
      </c>
      <c r="H472" s="337">
        <v>-1568714125</v>
      </c>
      <c r="I472" s="341"/>
      <c r="L472" s="133">
        <f t="shared" si="7"/>
        <v>6</v>
      </c>
    </row>
    <row r="473" spans="1:12">
      <c r="A473" s="260" t="s">
        <v>573</v>
      </c>
      <c r="B473" s="261" t="s">
        <v>574</v>
      </c>
      <c r="C473" s="274">
        <v>-1568714125</v>
      </c>
      <c r="D473" s="274">
        <v>0</v>
      </c>
      <c r="E473" s="274">
        <v>0</v>
      </c>
      <c r="F473" s="274">
        <v>-1568714125</v>
      </c>
      <c r="G473" s="274">
        <v>0</v>
      </c>
      <c r="H473" s="275">
        <v>-1568714125</v>
      </c>
      <c r="I473" s="341"/>
      <c r="L473" s="133">
        <f t="shared" si="7"/>
        <v>9</v>
      </c>
    </row>
    <row r="474" spans="1:12" ht="15.75" thickBot="1">
      <c r="A474" s="250" t="s">
        <v>575</v>
      </c>
      <c r="B474" s="251" t="s">
        <v>565</v>
      </c>
      <c r="C474" s="276">
        <v>-1568714125</v>
      </c>
      <c r="D474" s="276">
        <v>0</v>
      </c>
      <c r="E474" s="276">
        <v>0</v>
      </c>
      <c r="F474" s="276">
        <v>-1568714125</v>
      </c>
      <c r="G474" s="276">
        <v>0</v>
      </c>
      <c r="H474" s="277">
        <v>-1568714125</v>
      </c>
      <c r="I474" s="341"/>
      <c r="L474" s="133">
        <f t="shared" si="7"/>
        <v>13</v>
      </c>
    </row>
  </sheetData>
  <autoFilter ref="A6:L474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0"/>
  <sheetViews>
    <sheetView workbookViewId="0">
      <selection activeCell="G448" sqref="G448"/>
    </sheetView>
    <sheetView topLeftCell="A6" workbookViewId="1">
      <selection activeCell="H7" sqref="H7"/>
    </sheetView>
  </sheetViews>
  <sheetFormatPr baseColWidth="10" defaultRowHeight="15"/>
  <cols>
    <col min="1" max="1" width="14" style="203" customWidth="1"/>
    <col min="2" max="2" width="42" style="203" customWidth="1"/>
    <col min="3" max="3" width="19" style="204" customWidth="1"/>
    <col min="4" max="4" width="18" style="204" customWidth="1"/>
    <col min="5" max="5" width="19.28515625" style="204" customWidth="1"/>
    <col min="6" max="6" width="19.140625" style="204" bestFit="1" customWidth="1"/>
    <col min="7" max="7" width="18.7109375" style="345" bestFit="1" customWidth="1"/>
    <col min="8" max="8" width="19.140625" style="345" bestFit="1" customWidth="1"/>
    <col min="9" max="10" width="24.7109375" style="203" customWidth="1"/>
    <col min="11" max="16384" width="11.42578125" style="203"/>
  </cols>
  <sheetData>
    <row r="1" spans="1:10" s="212" customFormat="1" ht="30">
      <c r="A1" s="128" t="s">
        <v>191</v>
      </c>
      <c r="B1" s="128" t="s">
        <v>192</v>
      </c>
      <c r="C1" s="199"/>
      <c r="D1" s="200"/>
      <c r="E1" s="200"/>
      <c r="F1" s="199"/>
      <c r="G1" s="199"/>
      <c r="H1" s="199"/>
    </row>
    <row r="2" spans="1:10" s="212" customFormat="1" ht="30">
      <c r="A2" s="128" t="s">
        <v>193</v>
      </c>
      <c r="B2" s="128" t="s">
        <v>194</v>
      </c>
      <c r="C2" s="199"/>
      <c r="D2" s="200"/>
      <c r="E2" s="200"/>
      <c r="F2" s="199"/>
      <c r="G2" s="199"/>
      <c r="H2" s="199"/>
    </row>
    <row r="3" spans="1:10" s="212" customFormat="1" ht="30">
      <c r="A3" s="128" t="s">
        <v>195</v>
      </c>
      <c r="B3" s="130" t="s">
        <v>801</v>
      </c>
      <c r="C3" s="199"/>
      <c r="D3" s="200"/>
      <c r="E3" s="200"/>
      <c r="F3" s="199"/>
      <c r="G3" s="199"/>
      <c r="H3" s="199"/>
    </row>
    <row r="4" spans="1:10" s="212" customFormat="1" ht="30">
      <c r="A4" s="128" t="s">
        <v>196</v>
      </c>
      <c r="B4" s="130" t="s">
        <v>802</v>
      </c>
      <c r="C4" s="199"/>
      <c r="D4" s="200"/>
      <c r="E4" s="200"/>
      <c r="F4" s="199"/>
      <c r="G4" s="199"/>
      <c r="H4" s="199"/>
    </row>
    <row r="5" spans="1:10" s="212" customFormat="1" ht="15.75" thickBot="1">
      <c r="A5" s="201"/>
      <c r="B5" s="201"/>
      <c r="C5" s="199"/>
      <c r="D5" s="200"/>
      <c r="E5" s="200"/>
      <c r="F5" s="199"/>
      <c r="G5" s="199"/>
      <c r="H5" s="199"/>
    </row>
    <row r="6" spans="1:10" s="202" customFormat="1" ht="30.75" thickBot="1">
      <c r="A6" s="213" t="s">
        <v>603</v>
      </c>
      <c r="B6" s="214" t="s">
        <v>141</v>
      </c>
      <c r="C6" s="215" t="s">
        <v>604</v>
      </c>
      <c r="D6" s="215" t="s">
        <v>605</v>
      </c>
      <c r="E6" s="215" t="s">
        <v>606</v>
      </c>
      <c r="F6" s="215" t="s">
        <v>607</v>
      </c>
      <c r="G6" s="215" t="s">
        <v>608</v>
      </c>
      <c r="H6" s="215" t="s">
        <v>609</v>
      </c>
    </row>
    <row r="7" spans="1:10" s="202" customFormat="1">
      <c r="A7" s="216" t="s">
        <v>197</v>
      </c>
      <c r="B7" s="217" t="s">
        <v>198</v>
      </c>
      <c r="C7" s="262">
        <v>28252269311.830002</v>
      </c>
      <c r="D7" s="262">
        <v>1588620446.0999999</v>
      </c>
      <c r="E7" s="262">
        <v>5423464696.7299995</v>
      </c>
      <c r="F7" s="262">
        <v>24417425061.200001</v>
      </c>
      <c r="G7" s="262">
        <v>16205545914.129999</v>
      </c>
      <c r="H7" s="263">
        <v>8211879147.0699997</v>
      </c>
      <c r="I7" s="354">
        <f>+F7-F124-F269</f>
        <v>5088375525.9300022</v>
      </c>
      <c r="J7" s="352">
        <f>+F302-F321</f>
        <v>5088375525.9300003</v>
      </c>
    </row>
    <row r="8" spans="1:10" s="202" customFormat="1">
      <c r="A8" s="139" t="s">
        <v>16</v>
      </c>
      <c r="B8" s="140" t="s">
        <v>17</v>
      </c>
      <c r="C8" s="264">
        <v>774864270.67999995</v>
      </c>
      <c r="D8" s="264">
        <v>461729792</v>
      </c>
      <c r="E8" s="264">
        <v>259439489</v>
      </c>
      <c r="F8" s="264">
        <v>977154573.67999995</v>
      </c>
      <c r="G8" s="264">
        <v>977154573.67999995</v>
      </c>
      <c r="H8" s="265">
        <v>0</v>
      </c>
      <c r="I8" s="354"/>
      <c r="J8" s="352"/>
    </row>
    <row r="9" spans="1:10" s="202" customFormat="1">
      <c r="A9" s="355" t="s">
        <v>20</v>
      </c>
      <c r="B9" s="346" t="s">
        <v>21</v>
      </c>
      <c r="C9" s="347">
        <v>10000000</v>
      </c>
      <c r="D9" s="347">
        <v>0</v>
      </c>
      <c r="E9" s="347">
        <v>0</v>
      </c>
      <c r="F9" s="347">
        <v>10000000</v>
      </c>
      <c r="G9" s="347">
        <v>10000000</v>
      </c>
      <c r="H9" s="356">
        <v>0</v>
      </c>
      <c r="I9" s="354"/>
      <c r="J9" s="352"/>
    </row>
    <row r="10" spans="1:10" s="202" customFormat="1">
      <c r="A10" s="255" t="s">
        <v>199</v>
      </c>
      <c r="B10" s="256" t="s">
        <v>200</v>
      </c>
      <c r="C10" s="266">
        <v>10000000</v>
      </c>
      <c r="D10" s="266">
        <v>0</v>
      </c>
      <c r="E10" s="266">
        <v>0</v>
      </c>
      <c r="F10" s="266">
        <v>10000000</v>
      </c>
      <c r="G10" s="266">
        <v>10000000</v>
      </c>
      <c r="H10" s="267">
        <v>0</v>
      </c>
      <c r="I10" s="354"/>
      <c r="J10" s="352"/>
    </row>
    <row r="11" spans="1:10" s="202" customFormat="1">
      <c r="A11" s="357" t="s">
        <v>201</v>
      </c>
      <c r="B11" s="254" t="s">
        <v>202</v>
      </c>
      <c r="C11" s="282">
        <v>10000000</v>
      </c>
      <c r="D11" s="282">
        <v>0</v>
      </c>
      <c r="E11" s="282">
        <v>0</v>
      </c>
      <c r="F11" s="282">
        <v>10000000</v>
      </c>
      <c r="G11" s="272">
        <v>10000000</v>
      </c>
      <c r="H11" s="273">
        <v>0</v>
      </c>
      <c r="I11" s="354"/>
      <c r="J11" s="352"/>
    </row>
    <row r="12" spans="1:10" s="202" customFormat="1">
      <c r="A12" s="355" t="s">
        <v>24</v>
      </c>
      <c r="B12" s="346" t="s">
        <v>25</v>
      </c>
      <c r="C12" s="347">
        <v>764864270.67999995</v>
      </c>
      <c r="D12" s="347">
        <v>461729792</v>
      </c>
      <c r="E12" s="347">
        <v>259439489</v>
      </c>
      <c r="F12" s="347">
        <v>967154573.67999995</v>
      </c>
      <c r="G12" s="347">
        <v>967154573.67999995</v>
      </c>
      <c r="H12" s="356">
        <v>0</v>
      </c>
      <c r="I12" s="354"/>
      <c r="J12" s="352"/>
    </row>
    <row r="13" spans="1:10" s="202" customFormat="1">
      <c r="A13" s="255" t="s">
        <v>203</v>
      </c>
      <c r="B13" s="256" t="s">
        <v>202</v>
      </c>
      <c r="C13" s="266">
        <v>764864270.67999995</v>
      </c>
      <c r="D13" s="266">
        <v>461729792</v>
      </c>
      <c r="E13" s="266">
        <v>259439489</v>
      </c>
      <c r="F13" s="266">
        <v>967154573.67999995</v>
      </c>
      <c r="G13" s="266">
        <v>967154573.67999995</v>
      </c>
      <c r="H13" s="267">
        <v>0</v>
      </c>
      <c r="I13" s="354"/>
      <c r="J13" s="352"/>
    </row>
    <row r="14" spans="1:10" s="202" customFormat="1">
      <c r="A14" s="357" t="s">
        <v>204</v>
      </c>
      <c r="B14" s="254" t="s">
        <v>202</v>
      </c>
      <c r="C14" s="282">
        <v>764864270.67999995</v>
      </c>
      <c r="D14" s="282">
        <v>461729792</v>
      </c>
      <c r="E14" s="282">
        <v>259439489</v>
      </c>
      <c r="F14" s="282">
        <v>967154573.67999995</v>
      </c>
      <c r="G14" s="272">
        <v>967154573.67999995</v>
      </c>
      <c r="H14" s="273">
        <v>0</v>
      </c>
      <c r="I14" s="354"/>
      <c r="J14" s="352"/>
    </row>
    <row r="15" spans="1:10" s="202" customFormat="1">
      <c r="A15" s="358" t="s">
        <v>28</v>
      </c>
      <c r="B15" s="259" t="s">
        <v>205</v>
      </c>
      <c r="C15" s="283">
        <v>4591122683.1000004</v>
      </c>
      <c r="D15" s="283">
        <v>159968018.09999999</v>
      </c>
      <c r="E15" s="283">
        <v>178972561.09999999</v>
      </c>
      <c r="F15" s="283">
        <v>4572118140.1000004</v>
      </c>
      <c r="G15" s="284">
        <v>3693498521.0999999</v>
      </c>
      <c r="H15" s="340">
        <v>878619619</v>
      </c>
      <c r="I15" s="354"/>
      <c r="J15" s="352"/>
    </row>
    <row r="16" spans="1:10" s="202" customFormat="1" ht="25.5">
      <c r="A16" s="355" t="s">
        <v>32</v>
      </c>
      <c r="B16" s="346" t="s">
        <v>33</v>
      </c>
      <c r="C16" s="347">
        <v>4805547514.1999998</v>
      </c>
      <c r="D16" s="347">
        <v>140322562.09999999</v>
      </c>
      <c r="E16" s="347">
        <v>169531534.09999999</v>
      </c>
      <c r="F16" s="347">
        <v>4776338542.1999998</v>
      </c>
      <c r="G16" s="347">
        <v>3613551152.1999998</v>
      </c>
      <c r="H16" s="356">
        <v>1162787390</v>
      </c>
      <c r="I16" s="354"/>
      <c r="J16" s="352"/>
    </row>
    <row r="17" spans="1:10" s="202" customFormat="1">
      <c r="A17" s="359" t="s">
        <v>206</v>
      </c>
      <c r="B17" s="257" t="s">
        <v>207</v>
      </c>
      <c r="C17" s="285">
        <v>4805547514.1999998</v>
      </c>
      <c r="D17" s="285">
        <v>140322562.09999999</v>
      </c>
      <c r="E17" s="285">
        <v>169531534.09999999</v>
      </c>
      <c r="F17" s="285">
        <v>4776338542.1999998</v>
      </c>
      <c r="G17" s="274">
        <v>3613551152.1999998</v>
      </c>
      <c r="H17" s="275">
        <v>1162787390</v>
      </c>
      <c r="I17" s="354"/>
      <c r="J17" s="352"/>
    </row>
    <row r="18" spans="1:10" s="202" customFormat="1">
      <c r="A18" s="357" t="s">
        <v>208</v>
      </c>
      <c r="B18" s="254" t="s">
        <v>207</v>
      </c>
      <c r="C18" s="282">
        <v>4805547514.1999998</v>
      </c>
      <c r="D18" s="282">
        <v>140322562.09999999</v>
      </c>
      <c r="E18" s="282">
        <v>169531534.09999999</v>
      </c>
      <c r="F18" s="282">
        <v>4776338542.1999998</v>
      </c>
      <c r="G18" s="272">
        <v>3613551152.1999998</v>
      </c>
      <c r="H18" s="273">
        <v>1162787390</v>
      </c>
      <c r="I18" s="354"/>
      <c r="J18" s="352"/>
    </row>
    <row r="19" spans="1:10" s="202" customFormat="1">
      <c r="A19" s="355" t="s">
        <v>36</v>
      </c>
      <c r="B19" s="346" t="s">
        <v>37</v>
      </c>
      <c r="C19" s="347">
        <v>70506341.900000006</v>
      </c>
      <c r="D19" s="347">
        <v>18882054</v>
      </c>
      <c r="E19" s="347">
        <v>9441027</v>
      </c>
      <c r="F19" s="347">
        <v>79947368.900000006</v>
      </c>
      <c r="G19" s="347">
        <v>79947368.900000006</v>
      </c>
      <c r="H19" s="356">
        <v>0</v>
      </c>
      <c r="I19" s="354"/>
      <c r="J19" s="352"/>
    </row>
    <row r="20" spans="1:10" s="202" customFormat="1" ht="25.5">
      <c r="A20" s="359" t="s">
        <v>610</v>
      </c>
      <c r="B20" s="257" t="s">
        <v>611</v>
      </c>
      <c r="C20" s="285">
        <v>0</v>
      </c>
      <c r="D20" s="285">
        <v>0</v>
      </c>
      <c r="E20" s="285">
        <v>0</v>
      </c>
      <c r="F20" s="285">
        <v>0</v>
      </c>
      <c r="G20" s="274">
        <v>0</v>
      </c>
      <c r="H20" s="275">
        <v>0</v>
      </c>
      <c r="I20" s="354"/>
      <c r="J20" s="352"/>
    </row>
    <row r="21" spans="1:10" s="202" customFormat="1" ht="25.5">
      <c r="A21" s="357" t="s">
        <v>612</v>
      </c>
      <c r="B21" s="254" t="s">
        <v>611</v>
      </c>
      <c r="C21" s="282">
        <v>0</v>
      </c>
      <c r="D21" s="282">
        <v>0</v>
      </c>
      <c r="E21" s="282">
        <v>0</v>
      </c>
      <c r="F21" s="282">
        <v>0</v>
      </c>
      <c r="G21" s="272">
        <v>0</v>
      </c>
      <c r="H21" s="273">
        <v>0</v>
      </c>
      <c r="I21" s="354"/>
      <c r="J21" s="352"/>
    </row>
    <row r="22" spans="1:10" s="202" customFormat="1">
      <c r="A22" s="255" t="s">
        <v>209</v>
      </c>
      <c r="B22" s="256" t="s">
        <v>210</v>
      </c>
      <c r="C22" s="266">
        <v>70506341.900000006</v>
      </c>
      <c r="D22" s="266">
        <v>18882054</v>
      </c>
      <c r="E22" s="266">
        <v>9441027</v>
      </c>
      <c r="F22" s="266">
        <v>79947368.900000006</v>
      </c>
      <c r="G22" s="266">
        <v>79947368.900000006</v>
      </c>
      <c r="H22" s="267">
        <v>0</v>
      </c>
      <c r="I22" s="354"/>
      <c r="J22" s="352"/>
    </row>
    <row r="23" spans="1:10" s="202" customFormat="1">
      <c r="A23" s="243" t="s">
        <v>211</v>
      </c>
      <c r="B23" s="244" t="s">
        <v>210</v>
      </c>
      <c r="C23" s="268">
        <v>70506341.900000006</v>
      </c>
      <c r="D23" s="268">
        <v>18882054</v>
      </c>
      <c r="E23" s="268">
        <v>9441027</v>
      </c>
      <c r="F23" s="268">
        <v>79947368.900000006</v>
      </c>
      <c r="G23" s="268">
        <v>79947368.900000006</v>
      </c>
      <c r="H23" s="269">
        <v>0</v>
      </c>
      <c r="I23" s="354"/>
      <c r="J23" s="352"/>
    </row>
    <row r="24" spans="1:10" s="202" customFormat="1">
      <c r="A24" s="359" t="s">
        <v>613</v>
      </c>
      <c r="B24" s="257" t="s">
        <v>614</v>
      </c>
      <c r="C24" s="285">
        <v>0</v>
      </c>
      <c r="D24" s="285">
        <v>0</v>
      </c>
      <c r="E24" s="285">
        <v>0</v>
      </c>
      <c r="F24" s="285">
        <v>0</v>
      </c>
      <c r="G24" s="274">
        <v>0</v>
      </c>
      <c r="H24" s="275">
        <v>0</v>
      </c>
      <c r="I24" s="354"/>
      <c r="J24" s="352"/>
    </row>
    <row r="25" spans="1:10" s="202" customFormat="1">
      <c r="A25" s="357" t="s">
        <v>615</v>
      </c>
      <c r="B25" s="254" t="s">
        <v>614</v>
      </c>
      <c r="C25" s="282">
        <v>0</v>
      </c>
      <c r="D25" s="282">
        <v>0</v>
      </c>
      <c r="E25" s="282">
        <v>0</v>
      </c>
      <c r="F25" s="282">
        <v>0</v>
      </c>
      <c r="G25" s="272">
        <v>0</v>
      </c>
      <c r="H25" s="273">
        <v>0</v>
      </c>
      <c r="I25" s="354"/>
      <c r="J25" s="352"/>
    </row>
    <row r="26" spans="1:10" s="202" customFormat="1" ht="25.5">
      <c r="A26" s="355" t="s">
        <v>40</v>
      </c>
      <c r="B26" s="346" t="s">
        <v>41</v>
      </c>
      <c r="C26" s="347">
        <v>-284931173</v>
      </c>
      <c r="D26" s="347">
        <v>763402</v>
      </c>
      <c r="E26" s="347">
        <v>0</v>
      </c>
      <c r="F26" s="347">
        <v>-284167771</v>
      </c>
      <c r="G26" s="347">
        <v>0</v>
      </c>
      <c r="H26" s="356">
        <v>-284167771</v>
      </c>
      <c r="I26" s="354"/>
      <c r="J26" s="352"/>
    </row>
    <row r="27" spans="1:10" s="202" customFormat="1">
      <c r="A27" s="359" t="s">
        <v>212</v>
      </c>
      <c r="B27" s="257" t="s">
        <v>213</v>
      </c>
      <c r="C27" s="285">
        <v>-284931173</v>
      </c>
      <c r="D27" s="285">
        <v>763402</v>
      </c>
      <c r="E27" s="285">
        <v>0</v>
      </c>
      <c r="F27" s="285">
        <v>-284167771</v>
      </c>
      <c r="G27" s="274">
        <v>0</v>
      </c>
      <c r="H27" s="275">
        <v>-284167771</v>
      </c>
      <c r="I27" s="354"/>
      <c r="J27" s="352"/>
    </row>
    <row r="28" spans="1:10" s="202" customFormat="1">
      <c r="A28" s="357" t="s">
        <v>214</v>
      </c>
      <c r="B28" s="254" t="s">
        <v>213</v>
      </c>
      <c r="C28" s="282">
        <v>-284931173</v>
      </c>
      <c r="D28" s="282">
        <v>763402</v>
      </c>
      <c r="E28" s="282">
        <v>0</v>
      </c>
      <c r="F28" s="282">
        <v>-284167771</v>
      </c>
      <c r="G28" s="272">
        <v>0</v>
      </c>
      <c r="H28" s="273">
        <v>-284167771</v>
      </c>
      <c r="I28" s="354"/>
      <c r="J28" s="352"/>
    </row>
    <row r="29" spans="1:10" s="202" customFormat="1">
      <c r="A29" s="139" t="s">
        <v>616</v>
      </c>
      <c r="B29" s="140" t="s">
        <v>44</v>
      </c>
      <c r="C29" s="264">
        <v>0</v>
      </c>
      <c r="D29" s="264">
        <v>0</v>
      </c>
      <c r="E29" s="264">
        <v>0</v>
      </c>
      <c r="F29" s="264">
        <v>0</v>
      </c>
      <c r="G29" s="264">
        <v>0</v>
      </c>
      <c r="H29" s="265">
        <v>0</v>
      </c>
      <c r="I29" s="354"/>
      <c r="J29" s="352"/>
    </row>
    <row r="30" spans="1:10" s="202" customFormat="1">
      <c r="A30" s="360" t="s">
        <v>617</v>
      </c>
      <c r="B30" s="348" t="s">
        <v>47</v>
      </c>
      <c r="C30" s="349">
        <v>0</v>
      </c>
      <c r="D30" s="349">
        <v>0</v>
      </c>
      <c r="E30" s="349">
        <v>0</v>
      </c>
      <c r="F30" s="349">
        <v>0</v>
      </c>
      <c r="G30" s="349">
        <v>0</v>
      </c>
      <c r="H30" s="361">
        <v>0</v>
      </c>
      <c r="I30" s="354"/>
      <c r="J30" s="352"/>
    </row>
    <row r="31" spans="1:10" s="202" customFormat="1">
      <c r="A31" s="359" t="s">
        <v>621</v>
      </c>
      <c r="B31" s="257" t="s">
        <v>622</v>
      </c>
      <c r="C31" s="285">
        <v>0</v>
      </c>
      <c r="D31" s="285">
        <v>0</v>
      </c>
      <c r="E31" s="285">
        <v>0</v>
      </c>
      <c r="F31" s="285">
        <v>0</v>
      </c>
      <c r="G31" s="285">
        <v>0</v>
      </c>
      <c r="H31" s="275">
        <v>0</v>
      </c>
      <c r="I31" s="354"/>
      <c r="J31" s="352"/>
    </row>
    <row r="32" spans="1:10" s="202" customFormat="1">
      <c r="A32" s="357" t="s">
        <v>623</v>
      </c>
      <c r="B32" s="254" t="s">
        <v>622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73">
        <v>0</v>
      </c>
      <c r="I32" s="354"/>
      <c r="J32" s="352"/>
    </row>
    <row r="33" spans="1:10" s="202" customFormat="1">
      <c r="A33" s="358" t="s">
        <v>67</v>
      </c>
      <c r="B33" s="259" t="s">
        <v>68</v>
      </c>
      <c r="C33" s="283">
        <v>6907709925.0699997</v>
      </c>
      <c r="D33" s="283">
        <v>903595255</v>
      </c>
      <c r="E33" s="283">
        <v>478045652</v>
      </c>
      <c r="F33" s="283">
        <v>7333259528.0699997</v>
      </c>
      <c r="G33" s="283">
        <v>0</v>
      </c>
      <c r="H33" s="340">
        <v>7333259528.0699997</v>
      </c>
      <c r="I33" s="354"/>
      <c r="J33" s="352"/>
    </row>
    <row r="34" spans="1:10" s="202" customFormat="1">
      <c r="A34" s="360" t="s">
        <v>215</v>
      </c>
      <c r="B34" s="348" t="s">
        <v>69</v>
      </c>
      <c r="C34" s="349">
        <v>355583173</v>
      </c>
      <c r="D34" s="349">
        <v>442915972</v>
      </c>
      <c r="E34" s="349">
        <v>0</v>
      </c>
      <c r="F34" s="349">
        <v>798499145</v>
      </c>
      <c r="G34" s="349">
        <v>0</v>
      </c>
      <c r="H34" s="361">
        <v>798499145</v>
      </c>
      <c r="I34" s="354"/>
      <c r="J34" s="352"/>
    </row>
    <row r="35" spans="1:10" s="202" customFormat="1">
      <c r="A35" s="359" t="s">
        <v>216</v>
      </c>
      <c r="B35" s="257" t="s">
        <v>217</v>
      </c>
      <c r="C35" s="285">
        <v>355583173</v>
      </c>
      <c r="D35" s="285">
        <v>442915972</v>
      </c>
      <c r="E35" s="285">
        <v>0</v>
      </c>
      <c r="F35" s="285">
        <v>798499145</v>
      </c>
      <c r="G35" s="285">
        <v>0</v>
      </c>
      <c r="H35" s="275">
        <v>798499145</v>
      </c>
      <c r="I35" s="354"/>
      <c r="J35" s="352"/>
    </row>
    <row r="36" spans="1:10" s="202" customFormat="1">
      <c r="A36" s="243" t="s">
        <v>218</v>
      </c>
      <c r="B36" s="244" t="s">
        <v>217</v>
      </c>
      <c r="C36" s="268">
        <v>355583173</v>
      </c>
      <c r="D36" s="282">
        <v>442915972</v>
      </c>
      <c r="E36" s="282">
        <v>0</v>
      </c>
      <c r="F36" s="268">
        <v>798499145</v>
      </c>
      <c r="G36" s="268">
        <v>0</v>
      </c>
      <c r="H36" s="269">
        <v>798499145</v>
      </c>
      <c r="I36" s="354"/>
      <c r="J36" s="352"/>
    </row>
    <row r="37" spans="1:10" s="202" customFormat="1">
      <c r="A37" s="360" t="s">
        <v>219</v>
      </c>
      <c r="B37" s="348" t="s">
        <v>71</v>
      </c>
      <c r="C37" s="349">
        <v>224188169</v>
      </c>
      <c r="D37" s="349">
        <v>450647715</v>
      </c>
      <c r="E37" s="349">
        <v>442915972</v>
      </c>
      <c r="F37" s="349">
        <v>231919912</v>
      </c>
      <c r="G37" s="349">
        <v>0</v>
      </c>
      <c r="H37" s="361">
        <v>231919912</v>
      </c>
      <c r="I37" s="354"/>
      <c r="J37" s="352"/>
    </row>
    <row r="38" spans="1:10" s="202" customFormat="1">
      <c r="A38" s="359" t="s">
        <v>220</v>
      </c>
      <c r="B38" s="257" t="s">
        <v>221</v>
      </c>
      <c r="C38" s="285">
        <v>224188169</v>
      </c>
      <c r="D38" s="285">
        <v>7731743</v>
      </c>
      <c r="E38" s="285">
        <v>0</v>
      </c>
      <c r="F38" s="285">
        <v>231919912</v>
      </c>
      <c r="G38" s="285">
        <v>0</v>
      </c>
      <c r="H38" s="275">
        <v>231919912</v>
      </c>
      <c r="I38" s="354"/>
      <c r="J38" s="352"/>
    </row>
    <row r="39" spans="1:10" s="202" customFormat="1">
      <c r="A39" s="357" t="s">
        <v>222</v>
      </c>
      <c r="B39" s="254" t="s">
        <v>223</v>
      </c>
      <c r="C39" s="282">
        <v>224188169</v>
      </c>
      <c r="D39" s="282">
        <v>7731743</v>
      </c>
      <c r="E39" s="282">
        <v>0</v>
      </c>
      <c r="F39" s="282">
        <v>231919912</v>
      </c>
      <c r="G39" s="282">
        <v>0</v>
      </c>
      <c r="H39" s="273">
        <v>231919912</v>
      </c>
      <c r="I39" s="354"/>
      <c r="J39" s="352"/>
    </row>
    <row r="40" spans="1:10" s="202" customFormat="1">
      <c r="A40" s="357" t="s">
        <v>624</v>
      </c>
      <c r="B40" s="254" t="s">
        <v>242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73">
        <v>0</v>
      </c>
      <c r="I40" s="354"/>
      <c r="J40" s="352"/>
    </row>
    <row r="41" spans="1:10" s="202" customFormat="1">
      <c r="A41" s="255" t="s">
        <v>224</v>
      </c>
      <c r="B41" s="256" t="s">
        <v>225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75">
        <v>0</v>
      </c>
      <c r="I41" s="354"/>
      <c r="J41" s="352"/>
    </row>
    <row r="42" spans="1:10" s="202" customFormat="1">
      <c r="A42" s="357" t="s">
        <v>226</v>
      </c>
      <c r="B42" s="254" t="s">
        <v>227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73">
        <v>0</v>
      </c>
      <c r="I42" s="354"/>
      <c r="J42" s="352"/>
    </row>
    <row r="43" spans="1:10" s="202" customFormat="1">
      <c r="A43" s="357" t="s">
        <v>228</v>
      </c>
      <c r="B43" s="254" t="s">
        <v>229</v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H43" s="273">
        <v>0</v>
      </c>
      <c r="I43" s="354"/>
      <c r="J43" s="352"/>
    </row>
    <row r="44" spans="1:10" s="202" customFormat="1">
      <c r="A44" s="359" t="s">
        <v>625</v>
      </c>
      <c r="B44" s="257" t="s">
        <v>626</v>
      </c>
      <c r="C44" s="285">
        <v>0</v>
      </c>
      <c r="D44" s="285">
        <v>442915972</v>
      </c>
      <c r="E44" s="285">
        <v>442915972</v>
      </c>
      <c r="F44" s="285">
        <v>0</v>
      </c>
      <c r="G44" s="285">
        <v>0</v>
      </c>
      <c r="H44" s="275">
        <v>0</v>
      </c>
      <c r="I44" s="354"/>
      <c r="J44" s="352"/>
    </row>
    <row r="45" spans="1:10" s="202" customFormat="1">
      <c r="A45" s="357" t="s">
        <v>627</v>
      </c>
      <c r="B45" s="254" t="s">
        <v>626</v>
      </c>
      <c r="C45" s="282">
        <v>0</v>
      </c>
      <c r="D45" s="282">
        <v>442915972</v>
      </c>
      <c r="E45" s="282">
        <v>442915972</v>
      </c>
      <c r="F45" s="282">
        <v>0</v>
      </c>
      <c r="G45" s="282">
        <v>0</v>
      </c>
      <c r="H45" s="273">
        <v>0</v>
      </c>
      <c r="I45" s="354"/>
      <c r="J45" s="352"/>
    </row>
    <row r="46" spans="1:10" s="202" customFormat="1">
      <c r="A46" s="355" t="s">
        <v>73</v>
      </c>
      <c r="B46" s="346" t="s">
        <v>74</v>
      </c>
      <c r="C46" s="347">
        <v>0</v>
      </c>
      <c r="D46" s="347">
        <v>0</v>
      </c>
      <c r="E46" s="347">
        <v>0</v>
      </c>
      <c r="F46" s="347">
        <v>0</v>
      </c>
      <c r="G46" s="347">
        <v>0</v>
      </c>
      <c r="H46" s="356">
        <v>0</v>
      </c>
      <c r="I46" s="354"/>
      <c r="J46" s="352"/>
    </row>
    <row r="47" spans="1:10" s="202" customFormat="1">
      <c r="A47" s="359" t="s">
        <v>628</v>
      </c>
      <c r="B47" s="257" t="s">
        <v>221</v>
      </c>
      <c r="C47" s="285">
        <v>0</v>
      </c>
      <c r="D47" s="285">
        <v>0</v>
      </c>
      <c r="E47" s="285">
        <v>0</v>
      </c>
      <c r="F47" s="285">
        <v>0</v>
      </c>
      <c r="G47" s="285">
        <v>0</v>
      </c>
      <c r="H47" s="275">
        <v>0</v>
      </c>
      <c r="I47" s="354"/>
      <c r="J47" s="352"/>
    </row>
    <row r="48" spans="1:10" s="202" customFormat="1">
      <c r="A48" s="357" t="s">
        <v>629</v>
      </c>
      <c r="B48" s="254" t="s">
        <v>223</v>
      </c>
      <c r="C48" s="282">
        <v>0</v>
      </c>
      <c r="D48" s="282">
        <v>0</v>
      </c>
      <c r="E48" s="282">
        <v>0</v>
      </c>
      <c r="F48" s="282">
        <v>0</v>
      </c>
      <c r="G48" s="282">
        <v>0</v>
      </c>
      <c r="H48" s="273">
        <v>0</v>
      </c>
      <c r="I48" s="354"/>
      <c r="J48" s="352"/>
    </row>
    <row r="49" spans="1:10" s="202" customFormat="1">
      <c r="A49" s="255" t="s">
        <v>630</v>
      </c>
      <c r="B49" s="256" t="s">
        <v>225</v>
      </c>
      <c r="C49" s="285">
        <v>0</v>
      </c>
      <c r="D49" s="285">
        <v>0</v>
      </c>
      <c r="E49" s="285">
        <v>0</v>
      </c>
      <c r="F49" s="285">
        <v>0</v>
      </c>
      <c r="G49" s="285">
        <v>0</v>
      </c>
      <c r="H49" s="275">
        <v>0</v>
      </c>
      <c r="I49" s="354"/>
      <c r="J49" s="352"/>
    </row>
    <row r="50" spans="1:10" s="202" customFormat="1">
      <c r="A50" s="357" t="s">
        <v>631</v>
      </c>
      <c r="B50" s="254" t="s">
        <v>227</v>
      </c>
      <c r="C50" s="282">
        <v>0</v>
      </c>
      <c r="D50" s="282">
        <v>0</v>
      </c>
      <c r="E50" s="282">
        <v>0</v>
      </c>
      <c r="F50" s="282">
        <v>0</v>
      </c>
      <c r="G50" s="282">
        <v>0</v>
      </c>
      <c r="H50" s="273">
        <v>0</v>
      </c>
      <c r="I50" s="354"/>
      <c r="J50" s="352"/>
    </row>
    <row r="51" spans="1:10" s="202" customFormat="1">
      <c r="A51" s="357" t="s">
        <v>632</v>
      </c>
      <c r="B51" s="254" t="s">
        <v>229</v>
      </c>
      <c r="C51" s="282">
        <v>0</v>
      </c>
      <c r="D51" s="282">
        <v>0</v>
      </c>
      <c r="E51" s="282">
        <v>0</v>
      </c>
      <c r="F51" s="282">
        <v>0</v>
      </c>
      <c r="G51" s="282">
        <v>0</v>
      </c>
      <c r="H51" s="273">
        <v>0</v>
      </c>
      <c r="I51" s="354"/>
      <c r="J51" s="352"/>
    </row>
    <row r="52" spans="1:10" s="202" customFormat="1">
      <c r="A52" s="360" t="s">
        <v>76</v>
      </c>
      <c r="B52" s="348" t="s">
        <v>77</v>
      </c>
      <c r="C52" s="349">
        <v>6399186000.0100002</v>
      </c>
      <c r="D52" s="349">
        <v>0</v>
      </c>
      <c r="E52" s="349">
        <v>0</v>
      </c>
      <c r="F52" s="349">
        <v>6399186000.0100002</v>
      </c>
      <c r="G52" s="349">
        <v>0</v>
      </c>
      <c r="H52" s="361">
        <v>6399186000.0100002</v>
      </c>
      <c r="I52" s="354"/>
      <c r="J52" s="352"/>
    </row>
    <row r="53" spans="1:10" s="202" customFormat="1">
      <c r="A53" s="359" t="s">
        <v>230</v>
      </c>
      <c r="B53" s="257" t="s">
        <v>231</v>
      </c>
      <c r="C53" s="285">
        <v>5864186000.0100002</v>
      </c>
      <c r="D53" s="285">
        <v>0</v>
      </c>
      <c r="E53" s="285">
        <v>0</v>
      </c>
      <c r="F53" s="285">
        <v>5864186000.0100002</v>
      </c>
      <c r="G53" s="285">
        <v>0</v>
      </c>
      <c r="H53" s="275">
        <v>5864186000.0100002</v>
      </c>
      <c r="I53" s="354"/>
      <c r="J53" s="352"/>
    </row>
    <row r="54" spans="1:10" s="202" customFormat="1">
      <c r="A54" s="357" t="s">
        <v>232</v>
      </c>
      <c r="B54" s="254" t="s">
        <v>231</v>
      </c>
      <c r="C54" s="282">
        <v>5864186000.0100002</v>
      </c>
      <c r="D54" s="282">
        <v>0</v>
      </c>
      <c r="E54" s="282">
        <v>0</v>
      </c>
      <c r="F54" s="282">
        <v>5864186000.0100002</v>
      </c>
      <c r="G54" s="282">
        <v>0</v>
      </c>
      <c r="H54" s="273">
        <v>5864186000.0100002</v>
      </c>
      <c r="I54" s="354"/>
      <c r="J54" s="352"/>
    </row>
    <row r="55" spans="1:10" s="202" customFormat="1">
      <c r="A55" s="359" t="s">
        <v>233</v>
      </c>
      <c r="B55" s="257" t="s">
        <v>234</v>
      </c>
      <c r="C55" s="285">
        <v>465000000</v>
      </c>
      <c r="D55" s="285">
        <v>0</v>
      </c>
      <c r="E55" s="285">
        <v>0</v>
      </c>
      <c r="F55" s="285">
        <v>465000000</v>
      </c>
      <c r="G55" s="285">
        <v>0</v>
      </c>
      <c r="H55" s="275">
        <v>465000000</v>
      </c>
      <c r="I55" s="354"/>
      <c r="J55" s="352"/>
    </row>
    <row r="56" spans="1:10" s="202" customFormat="1">
      <c r="A56" s="357" t="s">
        <v>235</v>
      </c>
      <c r="B56" s="254" t="s">
        <v>234</v>
      </c>
      <c r="C56" s="282">
        <v>465000000</v>
      </c>
      <c r="D56" s="282">
        <v>0</v>
      </c>
      <c r="E56" s="282">
        <v>0</v>
      </c>
      <c r="F56" s="282">
        <v>465000000</v>
      </c>
      <c r="G56" s="282">
        <v>0</v>
      </c>
      <c r="H56" s="273">
        <v>465000000</v>
      </c>
      <c r="I56" s="354"/>
      <c r="J56" s="352"/>
    </row>
    <row r="57" spans="1:10" s="202" customFormat="1">
      <c r="A57" s="359" t="s">
        <v>236</v>
      </c>
      <c r="B57" s="257" t="s">
        <v>237</v>
      </c>
      <c r="C57" s="285">
        <v>70000000</v>
      </c>
      <c r="D57" s="285">
        <v>0</v>
      </c>
      <c r="E57" s="285">
        <v>0</v>
      </c>
      <c r="F57" s="285">
        <v>70000000</v>
      </c>
      <c r="G57" s="285">
        <v>0</v>
      </c>
      <c r="H57" s="275">
        <v>70000000</v>
      </c>
      <c r="I57" s="354"/>
      <c r="J57" s="352"/>
    </row>
    <row r="58" spans="1:10" s="202" customFormat="1">
      <c r="A58" s="357" t="s">
        <v>238</v>
      </c>
      <c r="B58" s="254" t="s">
        <v>237</v>
      </c>
      <c r="C58" s="282">
        <v>70000000</v>
      </c>
      <c r="D58" s="282">
        <v>0</v>
      </c>
      <c r="E58" s="282">
        <v>0</v>
      </c>
      <c r="F58" s="282">
        <v>70000000</v>
      </c>
      <c r="G58" s="282">
        <v>0</v>
      </c>
      <c r="H58" s="273">
        <v>70000000</v>
      </c>
      <c r="I58" s="354"/>
      <c r="J58" s="352"/>
    </row>
    <row r="59" spans="1:10" s="202" customFormat="1">
      <c r="A59" s="360" t="s">
        <v>80</v>
      </c>
      <c r="B59" s="348" t="s">
        <v>81</v>
      </c>
      <c r="C59" s="349">
        <v>221853967.44999999</v>
      </c>
      <c r="D59" s="349">
        <v>0</v>
      </c>
      <c r="E59" s="349">
        <v>0</v>
      </c>
      <c r="F59" s="349">
        <v>221853967.44999999</v>
      </c>
      <c r="G59" s="349">
        <v>0</v>
      </c>
      <c r="H59" s="361">
        <v>221853967.44999999</v>
      </c>
      <c r="I59" s="354"/>
      <c r="J59" s="352"/>
    </row>
    <row r="60" spans="1:10" s="202" customFormat="1">
      <c r="A60" s="359" t="s">
        <v>239</v>
      </c>
      <c r="B60" s="257" t="s">
        <v>223</v>
      </c>
      <c r="C60" s="285">
        <v>58748719</v>
      </c>
      <c r="D60" s="285">
        <v>0</v>
      </c>
      <c r="E60" s="285">
        <v>0</v>
      </c>
      <c r="F60" s="285">
        <v>58748719</v>
      </c>
      <c r="G60" s="285">
        <v>0</v>
      </c>
      <c r="H60" s="275">
        <v>58748719</v>
      </c>
      <c r="I60" s="354"/>
      <c r="J60" s="352"/>
    </row>
    <row r="61" spans="1:10" s="202" customFormat="1">
      <c r="A61" s="357" t="s">
        <v>240</v>
      </c>
      <c r="B61" s="254" t="s">
        <v>223</v>
      </c>
      <c r="C61" s="282">
        <v>58748719</v>
      </c>
      <c r="D61" s="282">
        <v>0</v>
      </c>
      <c r="E61" s="282">
        <v>0</v>
      </c>
      <c r="F61" s="282">
        <v>58748719</v>
      </c>
      <c r="G61" s="282">
        <v>0</v>
      </c>
      <c r="H61" s="273">
        <v>58748719</v>
      </c>
      <c r="I61" s="354"/>
      <c r="J61" s="352"/>
    </row>
    <row r="62" spans="1:10" s="202" customFormat="1">
      <c r="A62" s="255" t="s">
        <v>241</v>
      </c>
      <c r="B62" s="256" t="s">
        <v>242</v>
      </c>
      <c r="C62" s="266">
        <v>163105248.44999999</v>
      </c>
      <c r="D62" s="266">
        <v>0</v>
      </c>
      <c r="E62" s="266">
        <v>0</v>
      </c>
      <c r="F62" s="266">
        <v>163105248.44999999</v>
      </c>
      <c r="G62" s="266">
        <v>0</v>
      </c>
      <c r="H62" s="267">
        <v>163105248.44999999</v>
      </c>
      <c r="I62" s="354"/>
      <c r="J62" s="352"/>
    </row>
    <row r="63" spans="1:10" s="202" customFormat="1">
      <c r="A63" s="357" t="s">
        <v>243</v>
      </c>
      <c r="B63" s="254" t="s">
        <v>242</v>
      </c>
      <c r="C63" s="282">
        <v>163105248.44999999</v>
      </c>
      <c r="D63" s="282">
        <v>0</v>
      </c>
      <c r="E63" s="282">
        <v>0</v>
      </c>
      <c r="F63" s="282">
        <v>163105248.44999999</v>
      </c>
      <c r="G63" s="282">
        <v>0</v>
      </c>
      <c r="H63" s="273">
        <v>163105248.44999999</v>
      </c>
      <c r="I63" s="354"/>
      <c r="J63" s="352"/>
    </row>
    <row r="64" spans="1:10" s="202" customFormat="1">
      <c r="A64" s="360" t="s">
        <v>83</v>
      </c>
      <c r="B64" s="348" t="s">
        <v>84</v>
      </c>
      <c r="C64" s="349">
        <v>1413116881.8099999</v>
      </c>
      <c r="D64" s="349">
        <v>0</v>
      </c>
      <c r="E64" s="349">
        <v>0</v>
      </c>
      <c r="F64" s="349">
        <v>1413116881.8099999</v>
      </c>
      <c r="G64" s="349">
        <v>0</v>
      </c>
      <c r="H64" s="361">
        <v>1413116881.8099999</v>
      </c>
      <c r="I64" s="354"/>
      <c r="J64" s="352"/>
    </row>
    <row r="65" spans="1:10" s="202" customFormat="1">
      <c r="A65" s="255" t="s">
        <v>244</v>
      </c>
      <c r="B65" s="256" t="s">
        <v>227</v>
      </c>
      <c r="C65" s="266">
        <v>211130986.96000001</v>
      </c>
      <c r="D65" s="266">
        <v>0</v>
      </c>
      <c r="E65" s="266">
        <v>0</v>
      </c>
      <c r="F65" s="266">
        <v>211130986.96000001</v>
      </c>
      <c r="G65" s="266">
        <v>0</v>
      </c>
      <c r="H65" s="267">
        <v>211130986.96000001</v>
      </c>
      <c r="I65" s="354"/>
      <c r="J65" s="352"/>
    </row>
    <row r="66" spans="1:10" s="202" customFormat="1">
      <c r="A66" s="243" t="s">
        <v>245</v>
      </c>
      <c r="B66" s="244" t="s">
        <v>227</v>
      </c>
      <c r="C66" s="268">
        <v>211130986.96000001</v>
      </c>
      <c r="D66" s="268">
        <v>0</v>
      </c>
      <c r="E66" s="268">
        <v>0</v>
      </c>
      <c r="F66" s="268">
        <v>211130986.96000001</v>
      </c>
      <c r="G66" s="268">
        <v>0</v>
      </c>
      <c r="H66" s="269">
        <v>211130986.96000001</v>
      </c>
      <c r="I66" s="354"/>
      <c r="J66" s="352"/>
    </row>
    <row r="67" spans="1:10" s="202" customFormat="1">
      <c r="A67" s="359" t="s">
        <v>246</v>
      </c>
      <c r="B67" s="257" t="s">
        <v>229</v>
      </c>
      <c r="C67" s="285">
        <v>1201985894.8499999</v>
      </c>
      <c r="D67" s="285">
        <v>0</v>
      </c>
      <c r="E67" s="285">
        <v>0</v>
      </c>
      <c r="F67" s="285">
        <v>1201985894.8499999</v>
      </c>
      <c r="G67" s="285">
        <v>0</v>
      </c>
      <c r="H67" s="275">
        <v>1201985894.8499999</v>
      </c>
      <c r="I67" s="354"/>
      <c r="J67" s="352"/>
    </row>
    <row r="68" spans="1:10" s="202" customFormat="1">
      <c r="A68" s="357" t="s">
        <v>247</v>
      </c>
      <c r="B68" s="254" t="s">
        <v>229</v>
      </c>
      <c r="C68" s="282">
        <v>1201985894.8499999</v>
      </c>
      <c r="D68" s="282">
        <v>0</v>
      </c>
      <c r="E68" s="282">
        <v>0</v>
      </c>
      <c r="F68" s="282">
        <v>1201985894.8499999</v>
      </c>
      <c r="G68" s="282">
        <v>0</v>
      </c>
      <c r="H68" s="273">
        <v>1201985894.8499999</v>
      </c>
      <c r="I68" s="354"/>
      <c r="J68" s="352"/>
    </row>
    <row r="69" spans="1:10" s="202" customFormat="1">
      <c r="A69" s="360" t="s">
        <v>86</v>
      </c>
      <c r="B69" s="348" t="s">
        <v>87</v>
      </c>
      <c r="C69" s="349">
        <v>242083976</v>
      </c>
      <c r="D69" s="349">
        <v>0</v>
      </c>
      <c r="E69" s="349">
        <v>0</v>
      </c>
      <c r="F69" s="349">
        <v>242083976</v>
      </c>
      <c r="G69" s="349">
        <v>0</v>
      </c>
      <c r="H69" s="361">
        <v>242083976</v>
      </c>
      <c r="I69" s="354"/>
      <c r="J69" s="352"/>
    </row>
    <row r="70" spans="1:10" s="202" customFormat="1">
      <c r="A70" s="359" t="s">
        <v>248</v>
      </c>
      <c r="B70" s="257" t="s">
        <v>249</v>
      </c>
      <c r="C70" s="285">
        <v>242083976</v>
      </c>
      <c r="D70" s="285">
        <v>0</v>
      </c>
      <c r="E70" s="285">
        <v>0</v>
      </c>
      <c r="F70" s="285">
        <v>242083976</v>
      </c>
      <c r="G70" s="285">
        <v>0</v>
      </c>
      <c r="H70" s="275">
        <v>242083976</v>
      </c>
      <c r="I70" s="354"/>
      <c r="J70" s="352"/>
    </row>
    <row r="71" spans="1:10" s="202" customFormat="1">
      <c r="A71" s="357" t="s">
        <v>250</v>
      </c>
      <c r="B71" s="254" t="s">
        <v>249</v>
      </c>
      <c r="C71" s="282">
        <v>242083976</v>
      </c>
      <c r="D71" s="282">
        <v>0</v>
      </c>
      <c r="E71" s="282">
        <v>0</v>
      </c>
      <c r="F71" s="282">
        <v>242083976</v>
      </c>
      <c r="G71" s="282">
        <v>0</v>
      </c>
      <c r="H71" s="273">
        <v>242083976</v>
      </c>
      <c r="I71" s="354"/>
      <c r="J71" s="352"/>
    </row>
    <row r="72" spans="1:10" s="202" customFormat="1" ht="25.5">
      <c r="A72" s="360" t="s">
        <v>89</v>
      </c>
      <c r="B72" s="348" t="s">
        <v>90</v>
      </c>
      <c r="C72" s="349">
        <v>-1594544775.2</v>
      </c>
      <c r="D72" s="349">
        <v>0</v>
      </c>
      <c r="E72" s="349">
        <v>25098112</v>
      </c>
      <c r="F72" s="349">
        <v>-1619642887.2</v>
      </c>
      <c r="G72" s="349">
        <v>0</v>
      </c>
      <c r="H72" s="361">
        <v>-1619642887.2</v>
      </c>
      <c r="I72" s="354"/>
      <c r="J72" s="352"/>
    </row>
    <row r="73" spans="1:10" s="202" customFormat="1">
      <c r="A73" s="255" t="s">
        <v>251</v>
      </c>
      <c r="B73" s="256" t="s">
        <v>217</v>
      </c>
      <c r="C73" s="266">
        <v>-353288396</v>
      </c>
      <c r="D73" s="266">
        <v>0</v>
      </c>
      <c r="E73" s="266">
        <v>6665819</v>
      </c>
      <c r="F73" s="266">
        <v>-359954215</v>
      </c>
      <c r="G73" s="266">
        <v>0</v>
      </c>
      <c r="H73" s="267">
        <v>-359954215</v>
      </c>
      <c r="I73" s="354"/>
      <c r="J73" s="352"/>
    </row>
    <row r="74" spans="1:10" s="202" customFormat="1">
      <c r="A74" s="357" t="s">
        <v>633</v>
      </c>
      <c r="B74" s="254" t="s">
        <v>634</v>
      </c>
      <c r="C74" s="282">
        <v>0</v>
      </c>
      <c r="D74" s="282">
        <v>0</v>
      </c>
      <c r="E74" s="282">
        <v>0</v>
      </c>
      <c r="F74" s="282">
        <v>0</v>
      </c>
      <c r="G74" s="282">
        <v>0</v>
      </c>
      <c r="H74" s="273">
        <v>0</v>
      </c>
      <c r="I74" s="354"/>
      <c r="J74" s="352"/>
    </row>
    <row r="75" spans="1:10" s="202" customFormat="1">
      <c r="A75" s="357" t="s">
        <v>252</v>
      </c>
      <c r="B75" s="254" t="s">
        <v>231</v>
      </c>
      <c r="C75" s="282">
        <v>-323751934</v>
      </c>
      <c r="D75" s="282">
        <v>0</v>
      </c>
      <c r="E75" s="282">
        <v>6108527</v>
      </c>
      <c r="F75" s="282">
        <v>-329860461</v>
      </c>
      <c r="G75" s="282">
        <v>0</v>
      </c>
      <c r="H75" s="273">
        <v>-329860461</v>
      </c>
      <c r="I75" s="354"/>
      <c r="J75" s="352"/>
    </row>
    <row r="76" spans="1:10" s="202" customFormat="1">
      <c r="A76" s="243" t="s">
        <v>253</v>
      </c>
      <c r="B76" s="244" t="s">
        <v>234</v>
      </c>
      <c r="C76" s="268">
        <v>-25671875</v>
      </c>
      <c r="D76" s="268">
        <v>0</v>
      </c>
      <c r="E76" s="268">
        <v>484375</v>
      </c>
      <c r="F76" s="268">
        <v>-26156250</v>
      </c>
      <c r="G76" s="268">
        <v>0</v>
      </c>
      <c r="H76" s="269">
        <v>-26156250</v>
      </c>
      <c r="I76" s="354"/>
      <c r="J76" s="352"/>
    </row>
    <row r="77" spans="1:10" s="202" customFormat="1">
      <c r="A77" s="357" t="s">
        <v>254</v>
      </c>
      <c r="B77" s="254" t="s">
        <v>237</v>
      </c>
      <c r="C77" s="282">
        <v>-3864587</v>
      </c>
      <c r="D77" s="282">
        <v>0</v>
      </c>
      <c r="E77" s="282">
        <v>72917</v>
      </c>
      <c r="F77" s="282">
        <v>-3937504</v>
      </c>
      <c r="G77" s="282">
        <v>0</v>
      </c>
      <c r="H77" s="273">
        <v>-3937504</v>
      </c>
      <c r="I77" s="354"/>
      <c r="J77" s="352"/>
    </row>
    <row r="78" spans="1:10" s="202" customFormat="1">
      <c r="A78" s="359" t="s">
        <v>255</v>
      </c>
      <c r="B78" s="257" t="s">
        <v>221</v>
      </c>
      <c r="C78" s="285">
        <v>-124792676</v>
      </c>
      <c r="D78" s="285">
        <v>0</v>
      </c>
      <c r="E78" s="285">
        <v>1532066</v>
      </c>
      <c r="F78" s="285">
        <v>-126324742</v>
      </c>
      <c r="G78" s="285">
        <v>0</v>
      </c>
      <c r="H78" s="275">
        <v>-126324742</v>
      </c>
      <c r="I78" s="354"/>
      <c r="J78" s="352"/>
    </row>
    <row r="79" spans="1:10" s="202" customFormat="1">
      <c r="A79" s="243" t="s">
        <v>256</v>
      </c>
      <c r="B79" s="244" t="s">
        <v>223</v>
      </c>
      <c r="C79" s="268">
        <v>-36212760</v>
      </c>
      <c r="D79" s="268">
        <v>0</v>
      </c>
      <c r="E79" s="268">
        <v>243745</v>
      </c>
      <c r="F79" s="268">
        <v>-36456505</v>
      </c>
      <c r="G79" s="268">
        <v>0</v>
      </c>
      <c r="H79" s="269">
        <v>-36456505</v>
      </c>
      <c r="I79" s="354"/>
      <c r="J79" s="352"/>
    </row>
    <row r="80" spans="1:10" s="202" customFormat="1">
      <c r="A80" s="357" t="s">
        <v>257</v>
      </c>
      <c r="B80" s="254" t="s">
        <v>242</v>
      </c>
      <c r="C80" s="282">
        <v>-88579916</v>
      </c>
      <c r="D80" s="282">
        <v>0</v>
      </c>
      <c r="E80" s="282">
        <v>1288321</v>
      </c>
      <c r="F80" s="282">
        <v>-89868237</v>
      </c>
      <c r="G80" s="282">
        <v>0</v>
      </c>
      <c r="H80" s="273">
        <v>-89868237</v>
      </c>
      <c r="I80" s="354"/>
      <c r="J80" s="352"/>
    </row>
    <row r="81" spans="1:10" s="202" customFormat="1">
      <c r="A81" s="359" t="s">
        <v>258</v>
      </c>
      <c r="B81" s="257" t="s">
        <v>225</v>
      </c>
      <c r="C81" s="285">
        <v>-955074389.20000005</v>
      </c>
      <c r="D81" s="285">
        <v>0</v>
      </c>
      <c r="E81" s="285">
        <v>14882861</v>
      </c>
      <c r="F81" s="285">
        <v>-969957250.20000005</v>
      </c>
      <c r="G81" s="285">
        <v>0</v>
      </c>
      <c r="H81" s="275">
        <v>-969957250.20000005</v>
      </c>
      <c r="I81" s="354"/>
      <c r="J81" s="352"/>
    </row>
    <row r="82" spans="1:10" s="202" customFormat="1">
      <c r="A82" s="243" t="s">
        <v>259</v>
      </c>
      <c r="B82" s="244" t="s">
        <v>227</v>
      </c>
      <c r="C82" s="268">
        <v>-174084894</v>
      </c>
      <c r="D82" s="268">
        <v>0</v>
      </c>
      <c r="E82" s="268">
        <v>902622</v>
      </c>
      <c r="F82" s="268">
        <v>-174987516</v>
      </c>
      <c r="G82" s="268">
        <v>0</v>
      </c>
      <c r="H82" s="269">
        <v>-174987516</v>
      </c>
      <c r="I82" s="354"/>
      <c r="J82" s="352"/>
    </row>
    <row r="83" spans="1:10" s="202" customFormat="1">
      <c r="A83" s="243" t="s">
        <v>260</v>
      </c>
      <c r="B83" s="244" t="s">
        <v>229</v>
      </c>
      <c r="C83" s="268">
        <v>-780989495.20000005</v>
      </c>
      <c r="D83" s="268">
        <v>0</v>
      </c>
      <c r="E83" s="268">
        <v>13980239</v>
      </c>
      <c r="F83" s="268">
        <v>-794969734.20000005</v>
      </c>
      <c r="G83" s="268">
        <v>0</v>
      </c>
      <c r="H83" s="269">
        <v>-794969734.20000005</v>
      </c>
      <c r="I83" s="354"/>
      <c r="J83" s="352"/>
    </row>
    <row r="84" spans="1:10" s="202" customFormat="1">
      <c r="A84" s="255" t="s">
        <v>261</v>
      </c>
      <c r="B84" s="256" t="s">
        <v>262</v>
      </c>
      <c r="C84" s="266">
        <v>-161389314</v>
      </c>
      <c r="D84" s="266">
        <v>0</v>
      </c>
      <c r="E84" s="266">
        <v>2017366</v>
      </c>
      <c r="F84" s="266">
        <v>-163406680</v>
      </c>
      <c r="G84" s="266">
        <v>0</v>
      </c>
      <c r="H84" s="267">
        <v>-163406680</v>
      </c>
      <c r="I84" s="354"/>
      <c r="J84" s="352"/>
    </row>
    <row r="85" spans="1:10" s="202" customFormat="1">
      <c r="A85" s="357" t="s">
        <v>263</v>
      </c>
      <c r="B85" s="254" t="s">
        <v>249</v>
      </c>
      <c r="C85" s="282">
        <v>-161389314</v>
      </c>
      <c r="D85" s="282">
        <v>0</v>
      </c>
      <c r="E85" s="282">
        <v>2017366</v>
      </c>
      <c r="F85" s="282">
        <v>-163406680</v>
      </c>
      <c r="G85" s="282">
        <v>0</v>
      </c>
      <c r="H85" s="273">
        <v>-163406680</v>
      </c>
      <c r="I85" s="354"/>
      <c r="J85" s="352"/>
    </row>
    <row r="86" spans="1:10" s="202" customFormat="1">
      <c r="A86" s="359" t="s">
        <v>635</v>
      </c>
      <c r="B86" s="257" t="s">
        <v>636</v>
      </c>
      <c r="C86" s="285">
        <v>0</v>
      </c>
      <c r="D86" s="285">
        <v>0</v>
      </c>
      <c r="E86" s="285">
        <v>0</v>
      </c>
      <c r="F86" s="285">
        <v>0</v>
      </c>
      <c r="G86" s="285">
        <v>0</v>
      </c>
      <c r="H86" s="275">
        <v>0</v>
      </c>
      <c r="I86" s="354"/>
      <c r="J86" s="352"/>
    </row>
    <row r="87" spans="1:10" s="202" customFormat="1" ht="25.5">
      <c r="A87" s="357" t="s">
        <v>637</v>
      </c>
      <c r="B87" s="254" t="s">
        <v>638</v>
      </c>
      <c r="C87" s="282">
        <v>0</v>
      </c>
      <c r="D87" s="282">
        <v>0</v>
      </c>
      <c r="E87" s="282">
        <v>0</v>
      </c>
      <c r="F87" s="282">
        <v>0</v>
      </c>
      <c r="G87" s="282">
        <v>0</v>
      </c>
      <c r="H87" s="273">
        <v>0</v>
      </c>
      <c r="I87" s="354"/>
      <c r="J87" s="352"/>
    </row>
    <row r="88" spans="1:10" s="202" customFormat="1" ht="25.5">
      <c r="A88" s="357" t="s">
        <v>639</v>
      </c>
      <c r="B88" s="254" t="s">
        <v>640</v>
      </c>
      <c r="C88" s="282">
        <v>0</v>
      </c>
      <c r="D88" s="282">
        <v>0</v>
      </c>
      <c r="E88" s="282">
        <v>0</v>
      </c>
      <c r="F88" s="282">
        <v>0</v>
      </c>
      <c r="G88" s="282">
        <v>0</v>
      </c>
      <c r="H88" s="273">
        <v>0</v>
      </c>
      <c r="I88" s="354"/>
      <c r="J88" s="352"/>
    </row>
    <row r="89" spans="1:10" s="202" customFormat="1" ht="25.5">
      <c r="A89" s="243" t="s">
        <v>641</v>
      </c>
      <c r="B89" s="244" t="s">
        <v>642</v>
      </c>
      <c r="C89" s="268">
        <v>0</v>
      </c>
      <c r="D89" s="268">
        <v>0</v>
      </c>
      <c r="E89" s="268">
        <v>0</v>
      </c>
      <c r="F89" s="268">
        <v>0</v>
      </c>
      <c r="G89" s="268">
        <v>0</v>
      </c>
      <c r="H89" s="269">
        <v>0</v>
      </c>
      <c r="I89" s="354"/>
      <c r="J89" s="352"/>
    </row>
    <row r="90" spans="1:10" s="202" customFormat="1" ht="25.5">
      <c r="A90" s="360" t="s">
        <v>264</v>
      </c>
      <c r="B90" s="348" t="s">
        <v>92</v>
      </c>
      <c r="C90" s="349">
        <v>-353757467</v>
      </c>
      <c r="D90" s="349">
        <v>10031568</v>
      </c>
      <c r="E90" s="349">
        <v>10031568</v>
      </c>
      <c r="F90" s="349">
        <v>-353757467</v>
      </c>
      <c r="G90" s="349">
        <v>0</v>
      </c>
      <c r="H90" s="361">
        <v>-353757467</v>
      </c>
      <c r="I90" s="354"/>
      <c r="J90" s="352"/>
    </row>
    <row r="91" spans="1:10" s="202" customFormat="1">
      <c r="A91" s="359" t="s">
        <v>265</v>
      </c>
      <c r="B91" s="257" t="s">
        <v>217</v>
      </c>
      <c r="C91" s="285">
        <v>-353757467</v>
      </c>
      <c r="D91" s="285">
        <v>10031568</v>
      </c>
      <c r="E91" s="285">
        <v>10031568</v>
      </c>
      <c r="F91" s="285">
        <v>-353757467</v>
      </c>
      <c r="G91" s="285">
        <v>0</v>
      </c>
      <c r="H91" s="275">
        <v>-353757467</v>
      </c>
      <c r="I91" s="354"/>
      <c r="J91" s="352"/>
    </row>
    <row r="92" spans="1:10" s="202" customFormat="1">
      <c r="A92" s="357" t="s">
        <v>266</v>
      </c>
      <c r="B92" s="254" t="s">
        <v>231</v>
      </c>
      <c r="C92" s="282">
        <v>-353757467</v>
      </c>
      <c r="D92" s="282">
        <v>10031568</v>
      </c>
      <c r="E92" s="282">
        <v>0</v>
      </c>
      <c r="F92" s="282">
        <v>-343725899</v>
      </c>
      <c r="G92" s="282">
        <v>0</v>
      </c>
      <c r="H92" s="273">
        <v>-343725899</v>
      </c>
      <c r="I92" s="354"/>
      <c r="J92" s="352"/>
    </row>
    <row r="93" spans="1:10" s="202" customFormat="1">
      <c r="A93" s="359" t="s">
        <v>267</v>
      </c>
      <c r="B93" s="257" t="s">
        <v>234</v>
      </c>
      <c r="C93" s="285">
        <v>0</v>
      </c>
      <c r="D93" s="285">
        <v>0</v>
      </c>
      <c r="E93" s="285">
        <v>5965329</v>
      </c>
      <c r="F93" s="285">
        <v>-5965329</v>
      </c>
      <c r="G93" s="285">
        <v>0</v>
      </c>
      <c r="H93" s="275">
        <v>-5965329</v>
      </c>
      <c r="I93" s="354"/>
      <c r="J93" s="352"/>
    </row>
    <row r="94" spans="1:10" s="202" customFormat="1">
      <c r="A94" s="255" t="s">
        <v>268</v>
      </c>
      <c r="B94" s="256" t="s">
        <v>237</v>
      </c>
      <c r="C94" s="266">
        <v>0</v>
      </c>
      <c r="D94" s="266">
        <v>0</v>
      </c>
      <c r="E94" s="266">
        <v>4066239</v>
      </c>
      <c r="F94" s="266">
        <v>-4066239</v>
      </c>
      <c r="G94" s="266">
        <v>0</v>
      </c>
      <c r="H94" s="267">
        <v>-4066239</v>
      </c>
      <c r="I94" s="354"/>
      <c r="J94" s="352"/>
    </row>
    <row r="95" spans="1:10" s="202" customFormat="1">
      <c r="A95" s="358" t="s">
        <v>48</v>
      </c>
      <c r="B95" s="259" t="s">
        <v>49</v>
      </c>
      <c r="C95" s="283">
        <v>15978572432.98</v>
      </c>
      <c r="D95" s="283">
        <v>63327381</v>
      </c>
      <c r="E95" s="283">
        <v>4507006994.6300001</v>
      </c>
      <c r="F95" s="283">
        <v>11534892819.35</v>
      </c>
      <c r="G95" s="283">
        <v>11534892819.35</v>
      </c>
      <c r="H95" s="340">
        <v>0</v>
      </c>
      <c r="I95" s="354"/>
      <c r="J95" s="352"/>
    </row>
    <row r="96" spans="1:10" s="202" customFormat="1">
      <c r="A96" s="360" t="s">
        <v>50</v>
      </c>
      <c r="B96" s="348" t="s">
        <v>51</v>
      </c>
      <c r="C96" s="349">
        <v>618917139.76999998</v>
      </c>
      <c r="D96" s="349">
        <v>0</v>
      </c>
      <c r="E96" s="349">
        <v>86941589</v>
      </c>
      <c r="F96" s="349">
        <v>531975550.76999998</v>
      </c>
      <c r="G96" s="349">
        <v>531975550.76999998</v>
      </c>
      <c r="H96" s="361">
        <v>0</v>
      </c>
      <c r="I96" s="354"/>
      <c r="J96" s="352"/>
    </row>
    <row r="97" spans="1:10" s="202" customFormat="1">
      <c r="A97" s="359" t="s">
        <v>269</v>
      </c>
      <c r="B97" s="257" t="s">
        <v>270</v>
      </c>
      <c r="C97" s="285">
        <v>120385435.84</v>
      </c>
      <c r="D97" s="285">
        <v>0</v>
      </c>
      <c r="E97" s="285">
        <v>17554087</v>
      </c>
      <c r="F97" s="285">
        <v>102831348.84</v>
      </c>
      <c r="G97" s="285">
        <v>102831348.84</v>
      </c>
      <c r="H97" s="275">
        <v>0</v>
      </c>
      <c r="I97" s="354"/>
      <c r="J97" s="352"/>
    </row>
    <row r="98" spans="1:10" s="202" customFormat="1">
      <c r="A98" s="357" t="s">
        <v>271</v>
      </c>
      <c r="B98" s="254" t="s">
        <v>270</v>
      </c>
      <c r="C98" s="282">
        <v>120385435.84</v>
      </c>
      <c r="D98" s="282">
        <v>0</v>
      </c>
      <c r="E98" s="282">
        <v>17554087</v>
      </c>
      <c r="F98" s="282">
        <v>102831348.84</v>
      </c>
      <c r="G98" s="282">
        <v>102831348.84</v>
      </c>
      <c r="H98" s="273">
        <v>0</v>
      </c>
      <c r="I98" s="354"/>
      <c r="J98" s="352"/>
    </row>
    <row r="99" spans="1:10" s="202" customFormat="1">
      <c r="A99" s="359" t="s">
        <v>272</v>
      </c>
      <c r="B99" s="257" t="s">
        <v>273</v>
      </c>
      <c r="C99" s="285">
        <v>185380655.77000001</v>
      </c>
      <c r="D99" s="285">
        <v>0</v>
      </c>
      <c r="E99" s="285">
        <v>20568263</v>
      </c>
      <c r="F99" s="285">
        <v>164812392.77000001</v>
      </c>
      <c r="G99" s="285">
        <v>164812392.77000001</v>
      </c>
      <c r="H99" s="275">
        <v>0</v>
      </c>
      <c r="I99" s="354"/>
      <c r="J99" s="352"/>
    </row>
    <row r="100" spans="1:10" s="202" customFormat="1" ht="25.5">
      <c r="A100" s="357" t="s">
        <v>274</v>
      </c>
      <c r="B100" s="254" t="s">
        <v>273</v>
      </c>
      <c r="C100" s="282">
        <v>185380655.77000001</v>
      </c>
      <c r="D100" s="282">
        <v>0</v>
      </c>
      <c r="E100" s="282">
        <v>20568263</v>
      </c>
      <c r="F100" s="282">
        <v>164812392.77000001</v>
      </c>
      <c r="G100" s="282">
        <v>164812392.77000001</v>
      </c>
      <c r="H100" s="273">
        <v>0</v>
      </c>
      <c r="I100" s="354"/>
      <c r="J100" s="352"/>
    </row>
    <row r="101" spans="1:10" s="202" customFormat="1">
      <c r="A101" s="359" t="s">
        <v>275</v>
      </c>
      <c r="B101" s="257" t="s">
        <v>276</v>
      </c>
      <c r="C101" s="285">
        <v>313151048.16000003</v>
      </c>
      <c r="D101" s="285">
        <v>0</v>
      </c>
      <c r="E101" s="285">
        <v>48819239</v>
      </c>
      <c r="F101" s="285">
        <v>264331809.16</v>
      </c>
      <c r="G101" s="285">
        <v>264331809.16</v>
      </c>
      <c r="H101" s="275">
        <v>0</v>
      </c>
      <c r="I101" s="354"/>
      <c r="J101" s="352"/>
    </row>
    <row r="102" spans="1:10" s="202" customFormat="1">
      <c r="A102" s="359" t="s">
        <v>277</v>
      </c>
      <c r="B102" s="257" t="s">
        <v>276</v>
      </c>
      <c r="C102" s="285">
        <v>313151048.16000003</v>
      </c>
      <c r="D102" s="285">
        <v>0</v>
      </c>
      <c r="E102" s="285">
        <v>48819239</v>
      </c>
      <c r="F102" s="285">
        <v>264331809.16</v>
      </c>
      <c r="G102" s="285">
        <v>264331809.16</v>
      </c>
      <c r="H102" s="275">
        <v>0</v>
      </c>
      <c r="I102" s="354"/>
      <c r="J102" s="352"/>
    </row>
    <row r="103" spans="1:10" s="202" customFormat="1">
      <c r="A103" s="360" t="s">
        <v>643</v>
      </c>
      <c r="B103" s="348" t="s">
        <v>53</v>
      </c>
      <c r="C103" s="349">
        <v>0</v>
      </c>
      <c r="D103" s="349">
        <v>0</v>
      </c>
      <c r="E103" s="349">
        <v>0</v>
      </c>
      <c r="F103" s="349">
        <v>0</v>
      </c>
      <c r="G103" s="349">
        <v>0</v>
      </c>
      <c r="H103" s="361">
        <v>0</v>
      </c>
      <c r="I103" s="354"/>
      <c r="J103" s="352"/>
    </row>
    <row r="104" spans="1:10" s="202" customFormat="1">
      <c r="A104" s="359" t="s">
        <v>644</v>
      </c>
      <c r="B104" s="257" t="s">
        <v>645</v>
      </c>
      <c r="C104" s="285">
        <v>0</v>
      </c>
      <c r="D104" s="285">
        <v>0</v>
      </c>
      <c r="E104" s="285">
        <v>0</v>
      </c>
      <c r="F104" s="285">
        <v>0</v>
      </c>
      <c r="G104" s="285">
        <v>0</v>
      </c>
      <c r="H104" s="275">
        <v>0</v>
      </c>
      <c r="I104" s="354"/>
      <c r="J104" s="352"/>
    </row>
    <row r="105" spans="1:10" s="202" customFormat="1">
      <c r="A105" s="357" t="s">
        <v>646</v>
      </c>
      <c r="B105" s="254" t="s">
        <v>645</v>
      </c>
      <c r="C105" s="282">
        <v>0</v>
      </c>
      <c r="D105" s="282">
        <v>0</v>
      </c>
      <c r="E105" s="282">
        <v>0</v>
      </c>
      <c r="F105" s="282">
        <v>0</v>
      </c>
      <c r="G105" s="282">
        <v>0</v>
      </c>
      <c r="H105" s="273">
        <v>0</v>
      </c>
      <c r="I105" s="354"/>
      <c r="J105" s="352"/>
    </row>
    <row r="106" spans="1:10" s="202" customFormat="1">
      <c r="A106" s="359" t="s">
        <v>647</v>
      </c>
      <c r="B106" s="257" t="s">
        <v>648</v>
      </c>
      <c r="C106" s="285">
        <v>0</v>
      </c>
      <c r="D106" s="285">
        <v>0</v>
      </c>
      <c r="E106" s="285">
        <v>0</v>
      </c>
      <c r="F106" s="285">
        <v>0</v>
      </c>
      <c r="G106" s="285">
        <v>0</v>
      </c>
      <c r="H106" s="275">
        <v>0</v>
      </c>
      <c r="I106" s="354"/>
      <c r="J106" s="352"/>
    </row>
    <row r="107" spans="1:10" s="202" customFormat="1">
      <c r="A107" s="359" t="s">
        <v>649</v>
      </c>
      <c r="B107" s="257" t="s">
        <v>650</v>
      </c>
      <c r="C107" s="285">
        <v>0</v>
      </c>
      <c r="D107" s="285">
        <v>0</v>
      </c>
      <c r="E107" s="285">
        <v>0</v>
      </c>
      <c r="F107" s="285">
        <v>0</v>
      </c>
      <c r="G107" s="285">
        <v>0</v>
      </c>
      <c r="H107" s="275">
        <v>0</v>
      </c>
      <c r="I107" s="354"/>
      <c r="J107" s="352"/>
    </row>
    <row r="108" spans="1:10" s="202" customFormat="1">
      <c r="A108" s="360" t="s">
        <v>54</v>
      </c>
      <c r="B108" s="348" t="s">
        <v>55</v>
      </c>
      <c r="C108" s="349">
        <v>14895180478.219999</v>
      </c>
      <c r="D108" s="349">
        <v>63327381</v>
      </c>
      <c r="E108" s="349">
        <v>4405406728.6300001</v>
      </c>
      <c r="F108" s="349">
        <v>10553101130.59</v>
      </c>
      <c r="G108" s="349">
        <v>10553101130.59</v>
      </c>
      <c r="H108" s="361">
        <v>0</v>
      </c>
      <c r="I108" s="354"/>
      <c r="J108" s="352"/>
    </row>
    <row r="109" spans="1:10" s="202" customFormat="1">
      <c r="A109" s="255" t="s">
        <v>278</v>
      </c>
      <c r="B109" s="256" t="s">
        <v>279</v>
      </c>
      <c r="C109" s="266">
        <v>14895180478.219999</v>
      </c>
      <c r="D109" s="266">
        <v>63327381</v>
      </c>
      <c r="E109" s="266">
        <v>4405406728.6300001</v>
      </c>
      <c r="F109" s="266">
        <v>10553101130.59</v>
      </c>
      <c r="G109" s="266">
        <v>10553101130.59</v>
      </c>
      <c r="H109" s="267">
        <v>0</v>
      </c>
      <c r="I109" s="354"/>
      <c r="J109" s="352"/>
    </row>
    <row r="110" spans="1:10" s="202" customFormat="1">
      <c r="A110" s="359" t="s">
        <v>280</v>
      </c>
      <c r="B110" s="257" t="s">
        <v>281</v>
      </c>
      <c r="C110" s="285">
        <v>14895180478.219999</v>
      </c>
      <c r="D110" s="285">
        <v>63327381</v>
      </c>
      <c r="E110" s="285">
        <v>4405406728.6300001</v>
      </c>
      <c r="F110" s="285">
        <v>10553101130.59</v>
      </c>
      <c r="G110" s="285">
        <v>10553101130.59</v>
      </c>
      <c r="H110" s="275">
        <v>0</v>
      </c>
      <c r="I110" s="354"/>
      <c r="J110" s="352"/>
    </row>
    <row r="111" spans="1:10" s="202" customFormat="1">
      <c r="A111" s="360" t="s">
        <v>652</v>
      </c>
      <c r="B111" s="348" t="s">
        <v>653</v>
      </c>
      <c r="C111" s="349">
        <v>0</v>
      </c>
      <c r="D111" s="349">
        <v>0</v>
      </c>
      <c r="E111" s="349">
        <v>0</v>
      </c>
      <c r="F111" s="349">
        <v>0</v>
      </c>
      <c r="G111" s="349">
        <v>0</v>
      </c>
      <c r="H111" s="361">
        <v>0</v>
      </c>
      <c r="I111" s="354"/>
      <c r="J111" s="352"/>
    </row>
    <row r="112" spans="1:10" s="202" customFormat="1">
      <c r="A112" s="359" t="s">
        <v>654</v>
      </c>
      <c r="B112" s="257" t="s">
        <v>655</v>
      </c>
      <c r="C112" s="285">
        <v>0</v>
      </c>
      <c r="D112" s="285">
        <v>0</v>
      </c>
      <c r="E112" s="285">
        <v>0</v>
      </c>
      <c r="F112" s="285">
        <v>0</v>
      </c>
      <c r="G112" s="285">
        <v>0</v>
      </c>
      <c r="H112" s="275">
        <v>0</v>
      </c>
      <c r="I112" s="354"/>
      <c r="J112" s="352"/>
    </row>
    <row r="113" spans="1:10" s="202" customFormat="1">
      <c r="A113" s="359" t="s">
        <v>656</v>
      </c>
      <c r="B113" s="257" t="s">
        <v>655</v>
      </c>
      <c r="C113" s="285">
        <v>0</v>
      </c>
      <c r="D113" s="285">
        <v>0</v>
      </c>
      <c r="E113" s="285">
        <v>0</v>
      </c>
      <c r="F113" s="285">
        <v>0</v>
      </c>
      <c r="G113" s="285">
        <v>0</v>
      </c>
      <c r="H113" s="275">
        <v>0</v>
      </c>
      <c r="I113" s="354"/>
      <c r="J113" s="352"/>
    </row>
    <row r="114" spans="1:10" s="202" customFormat="1">
      <c r="A114" s="360" t="s">
        <v>56</v>
      </c>
      <c r="B114" s="348" t="s">
        <v>57</v>
      </c>
      <c r="C114" s="349">
        <v>598057447.63999999</v>
      </c>
      <c r="D114" s="349">
        <v>0</v>
      </c>
      <c r="E114" s="349">
        <v>0</v>
      </c>
      <c r="F114" s="349">
        <v>598057447.63999999</v>
      </c>
      <c r="G114" s="349">
        <v>598057447.63999999</v>
      </c>
      <c r="H114" s="361">
        <v>0</v>
      </c>
      <c r="I114" s="354"/>
      <c r="J114" s="352"/>
    </row>
    <row r="115" spans="1:10" s="202" customFormat="1">
      <c r="A115" s="359" t="s">
        <v>282</v>
      </c>
      <c r="B115" s="257" t="s">
        <v>283</v>
      </c>
      <c r="C115" s="285">
        <v>598057447.63999999</v>
      </c>
      <c r="D115" s="285">
        <v>0</v>
      </c>
      <c r="E115" s="285">
        <v>0</v>
      </c>
      <c r="F115" s="285">
        <v>598057447.63999999</v>
      </c>
      <c r="G115" s="285">
        <v>598057447.63999999</v>
      </c>
      <c r="H115" s="275">
        <v>0</v>
      </c>
      <c r="I115" s="354"/>
      <c r="J115" s="352"/>
    </row>
    <row r="116" spans="1:10" s="202" customFormat="1">
      <c r="A116" s="357" t="s">
        <v>284</v>
      </c>
      <c r="B116" s="254" t="s">
        <v>283</v>
      </c>
      <c r="C116" s="282">
        <v>598057447.63999999</v>
      </c>
      <c r="D116" s="282">
        <v>0</v>
      </c>
      <c r="E116" s="282">
        <v>0</v>
      </c>
      <c r="F116" s="282">
        <v>598057447.63999999</v>
      </c>
      <c r="G116" s="282">
        <v>598057447.63999999</v>
      </c>
      <c r="H116" s="273">
        <v>0</v>
      </c>
      <c r="I116" s="354"/>
      <c r="J116" s="352"/>
    </row>
    <row r="117" spans="1:10" s="202" customFormat="1">
      <c r="A117" s="359" t="s">
        <v>657</v>
      </c>
      <c r="B117" s="257" t="s">
        <v>658</v>
      </c>
      <c r="C117" s="285">
        <v>0</v>
      </c>
      <c r="D117" s="285">
        <v>0</v>
      </c>
      <c r="E117" s="285">
        <v>0</v>
      </c>
      <c r="F117" s="285">
        <v>0</v>
      </c>
      <c r="G117" s="285">
        <v>0</v>
      </c>
      <c r="H117" s="275">
        <v>0</v>
      </c>
      <c r="I117" s="354"/>
      <c r="J117" s="352"/>
    </row>
    <row r="118" spans="1:10" s="202" customFormat="1">
      <c r="A118" s="359" t="s">
        <v>659</v>
      </c>
      <c r="B118" s="257" t="s">
        <v>658</v>
      </c>
      <c r="C118" s="285">
        <v>0</v>
      </c>
      <c r="D118" s="285">
        <v>0</v>
      </c>
      <c r="E118" s="285">
        <v>0</v>
      </c>
      <c r="F118" s="285">
        <v>0</v>
      </c>
      <c r="G118" s="285">
        <v>0</v>
      </c>
      <c r="H118" s="275">
        <v>0</v>
      </c>
      <c r="I118" s="354"/>
      <c r="J118" s="352"/>
    </row>
    <row r="119" spans="1:10" s="202" customFormat="1" ht="25.5">
      <c r="A119" s="360" t="s">
        <v>60</v>
      </c>
      <c r="B119" s="348" t="s">
        <v>61</v>
      </c>
      <c r="C119" s="349">
        <v>-133582632.65000001</v>
      </c>
      <c r="D119" s="349">
        <v>0</v>
      </c>
      <c r="E119" s="349">
        <v>14658677</v>
      </c>
      <c r="F119" s="349">
        <v>-148241309.65000001</v>
      </c>
      <c r="G119" s="349">
        <v>-148241309.65000001</v>
      </c>
      <c r="H119" s="361">
        <v>0</v>
      </c>
      <c r="I119" s="354"/>
      <c r="J119" s="352"/>
    </row>
    <row r="120" spans="1:10" s="202" customFormat="1">
      <c r="A120" s="359" t="s">
        <v>285</v>
      </c>
      <c r="B120" s="257" t="s">
        <v>283</v>
      </c>
      <c r="C120" s="285">
        <v>-133582632.65000001</v>
      </c>
      <c r="D120" s="285">
        <v>0</v>
      </c>
      <c r="E120" s="285">
        <v>14658677</v>
      </c>
      <c r="F120" s="285">
        <v>-148241309.65000001</v>
      </c>
      <c r="G120" s="285">
        <v>-148241309.65000001</v>
      </c>
      <c r="H120" s="275">
        <v>0</v>
      </c>
      <c r="I120" s="354"/>
      <c r="J120" s="352"/>
    </row>
    <row r="121" spans="1:10" s="202" customFormat="1">
      <c r="A121" s="357" t="s">
        <v>286</v>
      </c>
      <c r="B121" s="254" t="s">
        <v>283</v>
      </c>
      <c r="C121" s="282">
        <v>-133582632.65000001</v>
      </c>
      <c r="D121" s="282">
        <v>0</v>
      </c>
      <c r="E121" s="282">
        <v>14658677</v>
      </c>
      <c r="F121" s="282">
        <v>-148241309.65000001</v>
      </c>
      <c r="G121" s="282">
        <v>-148241309.65000001</v>
      </c>
      <c r="H121" s="273">
        <v>0</v>
      </c>
      <c r="I121" s="354"/>
      <c r="J121" s="352"/>
    </row>
    <row r="122" spans="1:10" s="202" customFormat="1">
      <c r="A122" s="255" t="s">
        <v>660</v>
      </c>
      <c r="B122" s="256" t="s">
        <v>658</v>
      </c>
      <c r="C122" s="266">
        <v>0</v>
      </c>
      <c r="D122" s="266">
        <v>0</v>
      </c>
      <c r="E122" s="266">
        <v>0</v>
      </c>
      <c r="F122" s="266">
        <v>0</v>
      </c>
      <c r="G122" s="266">
        <v>0</v>
      </c>
      <c r="H122" s="267">
        <v>0</v>
      </c>
      <c r="I122" s="354"/>
      <c r="J122" s="352"/>
    </row>
    <row r="123" spans="1:10" s="202" customFormat="1">
      <c r="A123" s="359" t="s">
        <v>661</v>
      </c>
      <c r="B123" s="257" t="s">
        <v>658</v>
      </c>
      <c r="C123" s="285">
        <v>0</v>
      </c>
      <c r="D123" s="285">
        <v>0</v>
      </c>
      <c r="E123" s="285">
        <v>0</v>
      </c>
      <c r="F123" s="285">
        <v>0</v>
      </c>
      <c r="G123" s="285">
        <v>0</v>
      </c>
      <c r="H123" s="275">
        <v>0</v>
      </c>
      <c r="I123" s="354"/>
      <c r="J123" s="352"/>
    </row>
    <row r="124" spans="1:10" s="202" customFormat="1">
      <c r="A124" s="137" t="s">
        <v>287</v>
      </c>
      <c r="B124" s="138" t="s">
        <v>13</v>
      </c>
      <c r="C124" s="270">
        <v>5924349007.8900003</v>
      </c>
      <c r="D124" s="270">
        <v>7116717322.6300001</v>
      </c>
      <c r="E124" s="270">
        <v>4948254473.6300001</v>
      </c>
      <c r="F124" s="270">
        <v>3755886158.8899999</v>
      </c>
      <c r="G124" s="270">
        <v>1775232324</v>
      </c>
      <c r="H124" s="271">
        <v>1980653834.8900001</v>
      </c>
      <c r="I124" s="354"/>
      <c r="J124" s="352"/>
    </row>
    <row r="125" spans="1:10" s="202" customFormat="1">
      <c r="A125" s="358" t="s">
        <v>18</v>
      </c>
      <c r="B125" s="259" t="s">
        <v>19</v>
      </c>
      <c r="C125" s="283">
        <v>2796269449.8899999</v>
      </c>
      <c r="D125" s="283">
        <v>6519951764.6300001</v>
      </c>
      <c r="E125" s="283">
        <v>4261740589.6300001</v>
      </c>
      <c r="F125" s="283">
        <v>538058274.88999999</v>
      </c>
      <c r="G125" s="284">
        <v>331111455</v>
      </c>
      <c r="H125" s="340">
        <v>206946819.88999999</v>
      </c>
      <c r="I125" s="354"/>
      <c r="J125" s="352"/>
    </row>
    <row r="126" spans="1:10" s="202" customFormat="1">
      <c r="A126" s="360" t="s">
        <v>22</v>
      </c>
      <c r="B126" s="348" t="s">
        <v>23</v>
      </c>
      <c r="C126" s="349">
        <v>0</v>
      </c>
      <c r="D126" s="349">
        <v>933839125.60000002</v>
      </c>
      <c r="E126" s="349">
        <v>1144514755.5999999</v>
      </c>
      <c r="F126" s="349">
        <v>210675630</v>
      </c>
      <c r="G126" s="349">
        <v>210675630</v>
      </c>
      <c r="H126" s="361">
        <v>0</v>
      </c>
      <c r="I126" s="354"/>
      <c r="J126" s="352"/>
    </row>
    <row r="127" spans="1:10" s="202" customFormat="1">
      <c r="A127" s="359" t="s">
        <v>288</v>
      </c>
      <c r="B127" s="257" t="s">
        <v>276</v>
      </c>
      <c r="C127" s="285">
        <v>0</v>
      </c>
      <c r="D127" s="285">
        <v>57743</v>
      </c>
      <c r="E127" s="285">
        <v>57743</v>
      </c>
      <c r="F127" s="285">
        <v>0</v>
      </c>
      <c r="G127" s="285">
        <v>0</v>
      </c>
      <c r="H127" s="275">
        <v>0</v>
      </c>
      <c r="I127" s="354"/>
      <c r="J127" s="352"/>
    </row>
    <row r="128" spans="1:10" s="202" customFormat="1">
      <c r="A128" s="357" t="s">
        <v>289</v>
      </c>
      <c r="B128" s="254" t="s">
        <v>276</v>
      </c>
      <c r="C128" s="282">
        <v>0</v>
      </c>
      <c r="D128" s="282">
        <v>57743</v>
      </c>
      <c r="E128" s="282">
        <v>57743</v>
      </c>
      <c r="F128" s="282">
        <v>0</v>
      </c>
      <c r="G128" s="282">
        <v>0</v>
      </c>
      <c r="H128" s="273">
        <v>0</v>
      </c>
      <c r="I128" s="354"/>
      <c r="J128" s="352"/>
    </row>
    <row r="129" spans="1:10" s="202" customFormat="1">
      <c r="A129" s="359" t="s">
        <v>290</v>
      </c>
      <c r="B129" s="257" t="s">
        <v>291</v>
      </c>
      <c r="C129" s="285">
        <v>0</v>
      </c>
      <c r="D129" s="285">
        <v>933781382.60000002</v>
      </c>
      <c r="E129" s="285">
        <v>1144457012.5999999</v>
      </c>
      <c r="F129" s="285">
        <v>210675630</v>
      </c>
      <c r="G129" s="285">
        <v>210675630</v>
      </c>
      <c r="H129" s="275">
        <v>0</v>
      </c>
      <c r="I129" s="354"/>
      <c r="J129" s="352"/>
    </row>
    <row r="130" spans="1:10" s="202" customFormat="1">
      <c r="A130" s="359" t="s">
        <v>292</v>
      </c>
      <c r="B130" s="257" t="s">
        <v>293</v>
      </c>
      <c r="C130" s="285">
        <v>0</v>
      </c>
      <c r="D130" s="285">
        <v>933781382.60000002</v>
      </c>
      <c r="E130" s="285">
        <v>1144457012.5999999</v>
      </c>
      <c r="F130" s="285">
        <v>210675630</v>
      </c>
      <c r="G130" s="285">
        <v>210675630</v>
      </c>
      <c r="H130" s="275">
        <v>0</v>
      </c>
      <c r="I130" s="354"/>
      <c r="J130" s="352"/>
    </row>
    <row r="131" spans="1:10" s="202" customFormat="1">
      <c r="A131" s="360" t="s">
        <v>26</v>
      </c>
      <c r="B131" s="348" t="s">
        <v>27</v>
      </c>
      <c r="C131" s="349">
        <v>17294316</v>
      </c>
      <c r="D131" s="349">
        <v>252597036</v>
      </c>
      <c r="E131" s="349">
        <v>252753036</v>
      </c>
      <c r="F131" s="349">
        <v>17450316</v>
      </c>
      <c r="G131" s="349">
        <v>17450316</v>
      </c>
      <c r="H131" s="361">
        <v>0</v>
      </c>
      <c r="I131" s="354"/>
      <c r="J131" s="352"/>
    </row>
    <row r="132" spans="1:10" s="202" customFormat="1">
      <c r="A132" s="359" t="s">
        <v>662</v>
      </c>
      <c r="B132" s="257" t="s">
        <v>663</v>
      </c>
      <c r="C132" s="285">
        <v>0</v>
      </c>
      <c r="D132" s="285">
        <v>48233515</v>
      </c>
      <c r="E132" s="285">
        <v>48233515</v>
      </c>
      <c r="F132" s="285">
        <v>0</v>
      </c>
      <c r="G132" s="285">
        <v>0</v>
      </c>
      <c r="H132" s="275">
        <v>0</v>
      </c>
      <c r="I132" s="354"/>
      <c r="J132" s="352"/>
    </row>
    <row r="133" spans="1:10" s="202" customFormat="1">
      <c r="A133" s="243" t="s">
        <v>664</v>
      </c>
      <c r="B133" s="244" t="s">
        <v>665</v>
      </c>
      <c r="C133" s="268">
        <v>0</v>
      </c>
      <c r="D133" s="268">
        <v>48233515</v>
      </c>
      <c r="E133" s="268">
        <v>48233515</v>
      </c>
      <c r="F133" s="268">
        <v>0</v>
      </c>
      <c r="G133" s="268">
        <v>0</v>
      </c>
      <c r="H133" s="269">
        <v>0</v>
      </c>
      <c r="I133" s="354"/>
      <c r="J133" s="352"/>
    </row>
    <row r="134" spans="1:10" s="202" customFormat="1">
      <c r="A134" s="359" t="s">
        <v>294</v>
      </c>
      <c r="B134" s="257" t="s">
        <v>295</v>
      </c>
      <c r="C134" s="285">
        <v>17294316</v>
      </c>
      <c r="D134" s="285">
        <v>202133995</v>
      </c>
      <c r="E134" s="285">
        <v>202289995</v>
      </c>
      <c r="F134" s="285">
        <v>17450316</v>
      </c>
      <c r="G134" s="285">
        <v>17450316</v>
      </c>
      <c r="H134" s="275">
        <v>0</v>
      </c>
      <c r="I134" s="354"/>
      <c r="J134" s="352"/>
    </row>
    <row r="135" spans="1:10" s="202" customFormat="1">
      <c r="A135" s="357" t="s">
        <v>296</v>
      </c>
      <c r="B135" s="254" t="s">
        <v>295</v>
      </c>
      <c r="C135" s="282">
        <v>17294316</v>
      </c>
      <c r="D135" s="282">
        <v>202133995</v>
      </c>
      <c r="E135" s="282">
        <v>202289995</v>
      </c>
      <c r="F135" s="282">
        <v>17450316</v>
      </c>
      <c r="G135" s="282">
        <v>17450316</v>
      </c>
      <c r="H135" s="273">
        <v>0</v>
      </c>
      <c r="I135" s="354"/>
      <c r="J135" s="352"/>
    </row>
    <row r="136" spans="1:10" s="202" customFormat="1">
      <c r="A136" s="359" t="s">
        <v>576</v>
      </c>
      <c r="B136" s="257" t="s">
        <v>577</v>
      </c>
      <c r="C136" s="285">
        <v>0</v>
      </c>
      <c r="D136" s="285">
        <v>2229526</v>
      </c>
      <c r="E136" s="285">
        <v>2229526</v>
      </c>
      <c r="F136" s="285">
        <v>0</v>
      </c>
      <c r="G136" s="285">
        <v>0</v>
      </c>
      <c r="H136" s="275">
        <v>0</v>
      </c>
      <c r="I136" s="354"/>
      <c r="J136" s="352"/>
    </row>
    <row r="137" spans="1:10" s="202" customFormat="1" ht="25.5">
      <c r="A137" s="359" t="s">
        <v>578</v>
      </c>
      <c r="B137" s="257" t="s">
        <v>579</v>
      </c>
      <c r="C137" s="285">
        <v>0</v>
      </c>
      <c r="D137" s="285">
        <v>2229526</v>
      </c>
      <c r="E137" s="285">
        <v>2229526</v>
      </c>
      <c r="F137" s="285">
        <v>0</v>
      </c>
      <c r="G137" s="285">
        <v>0</v>
      </c>
      <c r="H137" s="275">
        <v>0</v>
      </c>
      <c r="I137" s="354"/>
      <c r="J137" s="352"/>
    </row>
    <row r="138" spans="1:10" s="202" customFormat="1">
      <c r="A138" s="359" t="s">
        <v>666</v>
      </c>
      <c r="B138" s="257" t="s">
        <v>667</v>
      </c>
      <c r="C138" s="285">
        <v>0</v>
      </c>
      <c r="D138" s="285">
        <v>0</v>
      </c>
      <c r="E138" s="285">
        <v>0</v>
      </c>
      <c r="F138" s="285">
        <v>0</v>
      </c>
      <c r="G138" s="285">
        <v>0</v>
      </c>
      <c r="H138" s="275">
        <v>0</v>
      </c>
      <c r="I138" s="354"/>
      <c r="J138" s="352"/>
    </row>
    <row r="139" spans="1:10" s="202" customFormat="1">
      <c r="A139" s="359" t="s">
        <v>668</v>
      </c>
      <c r="B139" s="257" t="s">
        <v>667</v>
      </c>
      <c r="C139" s="285">
        <v>0</v>
      </c>
      <c r="D139" s="285">
        <v>0</v>
      </c>
      <c r="E139" s="285">
        <v>0</v>
      </c>
      <c r="F139" s="285">
        <v>0</v>
      </c>
      <c r="G139" s="285">
        <v>0</v>
      </c>
      <c r="H139" s="275">
        <v>0</v>
      </c>
      <c r="I139" s="354"/>
      <c r="J139" s="352"/>
    </row>
    <row r="140" spans="1:10" s="202" customFormat="1">
      <c r="A140" s="360" t="s">
        <v>30</v>
      </c>
      <c r="B140" s="348" t="s">
        <v>31</v>
      </c>
      <c r="C140" s="349">
        <v>1970000</v>
      </c>
      <c r="D140" s="349">
        <v>121591066</v>
      </c>
      <c r="E140" s="349">
        <v>119745466</v>
      </c>
      <c r="F140" s="349">
        <v>124400</v>
      </c>
      <c r="G140" s="349">
        <v>124400</v>
      </c>
      <c r="H140" s="361">
        <v>0</v>
      </c>
      <c r="I140" s="354"/>
      <c r="J140" s="352"/>
    </row>
    <row r="141" spans="1:10" s="202" customFormat="1">
      <c r="A141" s="359" t="s">
        <v>297</v>
      </c>
      <c r="B141" s="257" t="s">
        <v>298</v>
      </c>
      <c r="C141" s="285">
        <v>0</v>
      </c>
      <c r="D141" s="285">
        <v>33968600</v>
      </c>
      <c r="E141" s="285">
        <v>33968600</v>
      </c>
      <c r="F141" s="285">
        <v>0</v>
      </c>
      <c r="G141" s="285">
        <v>0</v>
      </c>
      <c r="H141" s="275">
        <v>0</v>
      </c>
      <c r="I141" s="354"/>
      <c r="J141" s="352"/>
    </row>
    <row r="142" spans="1:10" s="202" customFormat="1">
      <c r="A142" s="357" t="s">
        <v>299</v>
      </c>
      <c r="B142" s="254" t="s">
        <v>298</v>
      </c>
      <c r="C142" s="282">
        <v>0</v>
      </c>
      <c r="D142" s="282">
        <v>33968600</v>
      </c>
      <c r="E142" s="282">
        <v>33968600</v>
      </c>
      <c r="F142" s="282">
        <v>0</v>
      </c>
      <c r="G142" s="282">
        <v>0</v>
      </c>
      <c r="H142" s="273">
        <v>0</v>
      </c>
      <c r="I142" s="354"/>
      <c r="J142" s="352"/>
    </row>
    <row r="143" spans="1:10" s="202" customFormat="1">
      <c r="A143" s="359" t="s">
        <v>300</v>
      </c>
      <c r="B143" s="257" t="s">
        <v>301</v>
      </c>
      <c r="C143" s="285">
        <v>0</v>
      </c>
      <c r="D143" s="285">
        <v>19902400</v>
      </c>
      <c r="E143" s="285">
        <v>19902400</v>
      </c>
      <c r="F143" s="285">
        <v>0</v>
      </c>
      <c r="G143" s="285">
        <v>0</v>
      </c>
      <c r="H143" s="275">
        <v>0</v>
      </c>
      <c r="I143" s="354"/>
      <c r="J143" s="352"/>
    </row>
    <row r="144" spans="1:10" s="202" customFormat="1">
      <c r="A144" s="357" t="s">
        <v>302</v>
      </c>
      <c r="B144" s="254" t="s">
        <v>301</v>
      </c>
      <c r="C144" s="282">
        <v>0</v>
      </c>
      <c r="D144" s="282">
        <v>19902400</v>
      </c>
      <c r="E144" s="282">
        <v>19902400</v>
      </c>
      <c r="F144" s="282">
        <v>0</v>
      </c>
      <c r="G144" s="282">
        <v>0</v>
      </c>
      <c r="H144" s="273">
        <v>0</v>
      </c>
      <c r="I144" s="354"/>
      <c r="J144" s="352"/>
    </row>
    <row r="145" spans="1:10" s="202" customFormat="1">
      <c r="A145" s="359" t="s">
        <v>303</v>
      </c>
      <c r="B145" s="257" t="s">
        <v>304</v>
      </c>
      <c r="C145" s="285">
        <v>0</v>
      </c>
      <c r="D145" s="285">
        <v>4845798</v>
      </c>
      <c r="E145" s="285">
        <v>4845798</v>
      </c>
      <c r="F145" s="285">
        <v>0</v>
      </c>
      <c r="G145" s="285">
        <v>0</v>
      </c>
      <c r="H145" s="275">
        <v>0</v>
      </c>
      <c r="I145" s="354"/>
      <c r="J145" s="352"/>
    </row>
    <row r="146" spans="1:10" s="202" customFormat="1">
      <c r="A146" s="357" t="s">
        <v>305</v>
      </c>
      <c r="B146" s="254" t="s">
        <v>304</v>
      </c>
      <c r="C146" s="282">
        <v>0</v>
      </c>
      <c r="D146" s="282">
        <v>4845798</v>
      </c>
      <c r="E146" s="282">
        <v>4845798</v>
      </c>
      <c r="F146" s="282">
        <v>0</v>
      </c>
      <c r="G146" s="282">
        <v>0</v>
      </c>
      <c r="H146" s="273">
        <v>0</v>
      </c>
      <c r="I146" s="354"/>
      <c r="J146" s="352"/>
    </row>
    <row r="147" spans="1:10" s="202" customFormat="1">
      <c r="A147" s="359" t="s">
        <v>306</v>
      </c>
      <c r="B147" s="257" t="s">
        <v>307</v>
      </c>
      <c r="C147" s="285">
        <v>0</v>
      </c>
      <c r="D147" s="285">
        <v>24333071</v>
      </c>
      <c r="E147" s="285">
        <v>24457471</v>
      </c>
      <c r="F147" s="285">
        <v>124400</v>
      </c>
      <c r="G147" s="285">
        <v>124400</v>
      </c>
      <c r="H147" s="275">
        <v>0</v>
      </c>
      <c r="I147" s="354"/>
      <c r="J147" s="352"/>
    </row>
    <row r="148" spans="1:10" s="202" customFormat="1">
      <c r="A148" s="357" t="s">
        <v>308</v>
      </c>
      <c r="B148" s="254" t="s">
        <v>307</v>
      </c>
      <c r="C148" s="282">
        <v>0</v>
      </c>
      <c r="D148" s="282">
        <v>24333071</v>
      </c>
      <c r="E148" s="282">
        <v>24457471</v>
      </c>
      <c r="F148" s="282">
        <v>124400</v>
      </c>
      <c r="G148" s="282">
        <v>124400</v>
      </c>
      <c r="H148" s="273">
        <v>0</v>
      </c>
      <c r="I148" s="354"/>
      <c r="J148" s="352"/>
    </row>
    <row r="149" spans="1:10" s="202" customFormat="1">
      <c r="A149" s="359" t="s">
        <v>309</v>
      </c>
      <c r="B149" s="257" t="s">
        <v>310</v>
      </c>
      <c r="C149" s="285">
        <v>0</v>
      </c>
      <c r="D149" s="285">
        <v>277650</v>
      </c>
      <c r="E149" s="285">
        <v>277650</v>
      </c>
      <c r="F149" s="285">
        <v>0</v>
      </c>
      <c r="G149" s="285">
        <v>0</v>
      </c>
      <c r="H149" s="275">
        <v>0</v>
      </c>
      <c r="I149" s="354"/>
      <c r="J149" s="352"/>
    </row>
    <row r="150" spans="1:10" s="202" customFormat="1">
      <c r="A150" s="357" t="s">
        <v>311</v>
      </c>
      <c r="B150" s="254" t="s">
        <v>310</v>
      </c>
      <c r="C150" s="282">
        <v>0</v>
      </c>
      <c r="D150" s="282">
        <v>277650</v>
      </c>
      <c r="E150" s="282">
        <v>277650</v>
      </c>
      <c r="F150" s="282">
        <v>0</v>
      </c>
      <c r="G150" s="282">
        <v>0</v>
      </c>
      <c r="H150" s="273">
        <v>0</v>
      </c>
      <c r="I150" s="354"/>
      <c r="J150" s="352"/>
    </row>
    <row r="151" spans="1:10" s="202" customFormat="1">
      <c r="A151" s="359" t="s">
        <v>312</v>
      </c>
      <c r="B151" s="257" t="s">
        <v>313</v>
      </c>
      <c r="C151" s="285">
        <v>0</v>
      </c>
      <c r="D151" s="285">
        <v>1503547</v>
      </c>
      <c r="E151" s="285">
        <v>1503547</v>
      </c>
      <c r="F151" s="285">
        <v>0</v>
      </c>
      <c r="G151" s="285">
        <v>0</v>
      </c>
      <c r="H151" s="275">
        <v>0</v>
      </c>
      <c r="I151" s="354"/>
      <c r="J151" s="352"/>
    </row>
    <row r="152" spans="1:10" s="202" customFormat="1">
      <c r="A152" s="243" t="s">
        <v>314</v>
      </c>
      <c r="B152" s="244" t="s">
        <v>313</v>
      </c>
      <c r="C152" s="268">
        <v>0</v>
      </c>
      <c r="D152" s="268">
        <v>1503547</v>
      </c>
      <c r="E152" s="268">
        <v>1503547</v>
      </c>
      <c r="F152" s="268">
        <v>0</v>
      </c>
      <c r="G152" s="268">
        <v>0</v>
      </c>
      <c r="H152" s="269">
        <v>0</v>
      </c>
      <c r="I152" s="354"/>
      <c r="J152" s="352"/>
    </row>
    <row r="153" spans="1:10" s="202" customFormat="1" ht="25.5">
      <c r="A153" s="255" t="s">
        <v>315</v>
      </c>
      <c r="B153" s="256" t="s">
        <v>316</v>
      </c>
      <c r="C153" s="266">
        <v>1970000</v>
      </c>
      <c r="D153" s="266">
        <v>36760000</v>
      </c>
      <c r="E153" s="266">
        <v>34790000</v>
      </c>
      <c r="F153" s="266">
        <v>0</v>
      </c>
      <c r="G153" s="266">
        <v>0</v>
      </c>
      <c r="H153" s="267">
        <v>0</v>
      </c>
      <c r="I153" s="354"/>
      <c r="J153" s="352"/>
    </row>
    <row r="154" spans="1:10" s="202" customFormat="1" ht="25.5">
      <c r="A154" s="359" t="s">
        <v>317</v>
      </c>
      <c r="B154" s="257" t="s">
        <v>316</v>
      </c>
      <c r="C154" s="285">
        <v>1970000</v>
      </c>
      <c r="D154" s="285">
        <v>36760000</v>
      </c>
      <c r="E154" s="285">
        <v>34790000</v>
      </c>
      <c r="F154" s="285">
        <v>0</v>
      </c>
      <c r="G154" s="285">
        <v>0</v>
      </c>
      <c r="H154" s="275">
        <v>0</v>
      </c>
      <c r="I154" s="354"/>
      <c r="J154" s="352"/>
    </row>
    <row r="155" spans="1:10" s="202" customFormat="1">
      <c r="A155" s="359" t="s">
        <v>669</v>
      </c>
      <c r="B155" s="257" t="s">
        <v>670</v>
      </c>
      <c r="C155" s="285">
        <v>0</v>
      </c>
      <c r="D155" s="285">
        <v>0</v>
      </c>
      <c r="E155" s="285">
        <v>0</v>
      </c>
      <c r="F155" s="285">
        <v>0</v>
      </c>
      <c r="G155" s="285">
        <v>0</v>
      </c>
      <c r="H155" s="275">
        <v>0</v>
      </c>
      <c r="I155" s="354"/>
      <c r="J155" s="352"/>
    </row>
    <row r="156" spans="1:10" s="202" customFormat="1">
      <c r="A156" s="357" t="s">
        <v>671</v>
      </c>
      <c r="B156" s="254" t="s">
        <v>670</v>
      </c>
      <c r="C156" s="282">
        <v>0</v>
      </c>
      <c r="D156" s="282">
        <v>0</v>
      </c>
      <c r="E156" s="282">
        <v>0</v>
      </c>
      <c r="F156" s="282">
        <v>0</v>
      </c>
      <c r="G156" s="282">
        <v>0</v>
      </c>
      <c r="H156" s="273">
        <v>0</v>
      </c>
      <c r="I156" s="354"/>
      <c r="J156" s="352"/>
    </row>
    <row r="157" spans="1:10" s="202" customFormat="1">
      <c r="A157" s="360" t="s">
        <v>34</v>
      </c>
      <c r="B157" s="348" t="s">
        <v>35</v>
      </c>
      <c r="C157" s="349">
        <v>54460314</v>
      </c>
      <c r="D157" s="349">
        <v>54908759</v>
      </c>
      <c r="E157" s="349">
        <v>103123846</v>
      </c>
      <c r="F157" s="349">
        <v>102675401</v>
      </c>
      <c r="G157" s="349">
        <v>102675401</v>
      </c>
      <c r="H157" s="361">
        <v>0</v>
      </c>
      <c r="I157" s="354"/>
      <c r="J157" s="352"/>
    </row>
    <row r="158" spans="1:10" s="202" customFormat="1">
      <c r="A158" s="359" t="s">
        <v>318</v>
      </c>
      <c r="B158" s="257" t="s">
        <v>319</v>
      </c>
      <c r="C158" s="285">
        <v>103258</v>
      </c>
      <c r="D158" s="285">
        <v>103000</v>
      </c>
      <c r="E158" s="285">
        <v>25362716</v>
      </c>
      <c r="F158" s="285">
        <v>25362974</v>
      </c>
      <c r="G158" s="285">
        <v>25362974</v>
      </c>
      <c r="H158" s="275">
        <v>0</v>
      </c>
      <c r="I158" s="354"/>
      <c r="J158" s="352"/>
    </row>
    <row r="159" spans="1:10" s="202" customFormat="1">
      <c r="A159" s="357" t="s">
        <v>320</v>
      </c>
      <c r="B159" s="254" t="s">
        <v>321</v>
      </c>
      <c r="C159" s="282">
        <v>58301258</v>
      </c>
      <c r="D159" s="282">
        <v>0</v>
      </c>
      <c r="E159" s="282">
        <v>25362716</v>
      </c>
      <c r="F159" s="282">
        <v>83663974</v>
      </c>
      <c r="G159" s="282">
        <v>83663974</v>
      </c>
      <c r="H159" s="273">
        <v>0</v>
      </c>
      <c r="I159" s="354"/>
      <c r="J159" s="352"/>
    </row>
    <row r="160" spans="1:10" s="202" customFormat="1">
      <c r="A160" s="359" t="s">
        <v>322</v>
      </c>
      <c r="B160" s="257" t="s">
        <v>323</v>
      </c>
      <c r="C160" s="285">
        <v>-58198000</v>
      </c>
      <c r="D160" s="285">
        <v>103000</v>
      </c>
      <c r="E160" s="285">
        <v>0</v>
      </c>
      <c r="F160" s="285">
        <v>-58301000</v>
      </c>
      <c r="G160" s="285">
        <v>-58301000</v>
      </c>
      <c r="H160" s="275">
        <v>0</v>
      </c>
      <c r="I160" s="354"/>
      <c r="J160" s="352"/>
    </row>
    <row r="161" spans="1:10" s="202" customFormat="1">
      <c r="A161" s="359" t="s">
        <v>324</v>
      </c>
      <c r="B161" s="257" t="s">
        <v>325</v>
      </c>
      <c r="C161" s="285">
        <v>99238</v>
      </c>
      <c r="D161" s="285">
        <v>314019</v>
      </c>
      <c r="E161" s="285">
        <v>705916</v>
      </c>
      <c r="F161" s="285">
        <v>491135</v>
      </c>
      <c r="G161" s="285">
        <v>491135</v>
      </c>
      <c r="H161" s="275">
        <v>0</v>
      </c>
      <c r="I161" s="354"/>
      <c r="J161" s="352"/>
    </row>
    <row r="162" spans="1:10" s="202" customFormat="1">
      <c r="A162" s="357" t="s">
        <v>326</v>
      </c>
      <c r="B162" s="254" t="s">
        <v>321</v>
      </c>
      <c r="C162" s="282">
        <v>14023238</v>
      </c>
      <c r="D162" s="282">
        <v>215019</v>
      </c>
      <c r="E162" s="282">
        <v>705916</v>
      </c>
      <c r="F162" s="282">
        <v>14514135</v>
      </c>
      <c r="G162" s="282">
        <v>14514135</v>
      </c>
      <c r="H162" s="273">
        <v>0</v>
      </c>
      <c r="I162" s="354"/>
      <c r="J162" s="352"/>
    </row>
    <row r="163" spans="1:10" s="202" customFormat="1">
      <c r="A163" s="359" t="s">
        <v>327</v>
      </c>
      <c r="B163" s="257" t="s">
        <v>323</v>
      </c>
      <c r="C163" s="285">
        <v>-13924000</v>
      </c>
      <c r="D163" s="285">
        <v>99000</v>
      </c>
      <c r="E163" s="285">
        <v>0</v>
      </c>
      <c r="F163" s="285">
        <v>-14023000</v>
      </c>
      <c r="G163" s="285">
        <v>-14023000</v>
      </c>
      <c r="H163" s="275">
        <v>0</v>
      </c>
      <c r="I163" s="354"/>
      <c r="J163" s="352"/>
    </row>
    <row r="164" spans="1:10" s="202" customFormat="1">
      <c r="A164" s="359" t="s">
        <v>328</v>
      </c>
      <c r="B164" s="257" t="s">
        <v>329</v>
      </c>
      <c r="C164" s="285">
        <v>968</v>
      </c>
      <c r="D164" s="285">
        <v>0</v>
      </c>
      <c r="E164" s="285">
        <v>0</v>
      </c>
      <c r="F164" s="285">
        <v>968</v>
      </c>
      <c r="G164" s="285">
        <v>968</v>
      </c>
      <c r="H164" s="275">
        <v>0</v>
      </c>
      <c r="I164" s="354"/>
      <c r="J164" s="352"/>
    </row>
    <row r="165" spans="1:10" s="202" customFormat="1">
      <c r="A165" s="357" t="s">
        <v>330</v>
      </c>
      <c r="B165" s="254" t="s">
        <v>321</v>
      </c>
      <c r="C165" s="282">
        <v>4916968</v>
      </c>
      <c r="D165" s="282">
        <v>0</v>
      </c>
      <c r="E165" s="282">
        <v>0</v>
      </c>
      <c r="F165" s="282">
        <v>4916968</v>
      </c>
      <c r="G165" s="282">
        <v>4916968</v>
      </c>
      <c r="H165" s="273">
        <v>0</v>
      </c>
      <c r="I165" s="354"/>
      <c r="J165" s="352"/>
    </row>
    <row r="166" spans="1:10" s="202" customFormat="1">
      <c r="A166" s="359" t="s">
        <v>331</v>
      </c>
      <c r="B166" s="257" t="s">
        <v>323</v>
      </c>
      <c r="C166" s="285">
        <v>-4916000</v>
      </c>
      <c r="D166" s="285">
        <v>0</v>
      </c>
      <c r="E166" s="285">
        <v>0</v>
      </c>
      <c r="F166" s="285">
        <v>-4916000</v>
      </c>
      <c r="G166" s="285">
        <v>-4916000</v>
      </c>
      <c r="H166" s="275">
        <v>0</v>
      </c>
      <c r="I166" s="354"/>
      <c r="J166" s="352"/>
    </row>
    <row r="167" spans="1:10" s="202" customFormat="1">
      <c r="A167" s="359" t="s">
        <v>332</v>
      </c>
      <c r="B167" s="257" t="s">
        <v>333</v>
      </c>
      <c r="C167" s="285">
        <v>48380591</v>
      </c>
      <c r="D167" s="285">
        <v>48381000</v>
      </c>
      <c r="E167" s="285">
        <v>48448043</v>
      </c>
      <c r="F167" s="285">
        <v>48447634</v>
      </c>
      <c r="G167" s="285">
        <v>48447634</v>
      </c>
      <c r="H167" s="275">
        <v>0</v>
      </c>
      <c r="I167" s="354"/>
      <c r="J167" s="352"/>
    </row>
    <row r="168" spans="1:10" s="202" customFormat="1">
      <c r="A168" s="357" t="s">
        <v>334</v>
      </c>
      <c r="B168" s="254" t="s">
        <v>321</v>
      </c>
      <c r="C168" s="282">
        <v>176475591</v>
      </c>
      <c r="D168" s="282">
        <v>0</v>
      </c>
      <c r="E168" s="282">
        <v>48448043</v>
      </c>
      <c r="F168" s="282">
        <v>224923634</v>
      </c>
      <c r="G168" s="282">
        <v>224923634</v>
      </c>
      <c r="H168" s="273">
        <v>0</v>
      </c>
      <c r="I168" s="354"/>
      <c r="J168" s="352"/>
    </row>
    <row r="169" spans="1:10" s="202" customFormat="1">
      <c r="A169" s="357" t="s">
        <v>335</v>
      </c>
      <c r="B169" s="254" t="s">
        <v>323</v>
      </c>
      <c r="C169" s="282">
        <v>-128095000</v>
      </c>
      <c r="D169" s="282">
        <v>48381000</v>
      </c>
      <c r="E169" s="282">
        <v>0</v>
      </c>
      <c r="F169" s="282">
        <v>-176476000</v>
      </c>
      <c r="G169" s="282">
        <v>-176476000</v>
      </c>
      <c r="H169" s="273">
        <v>0</v>
      </c>
      <c r="I169" s="354"/>
      <c r="J169" s="352"/>
    </row>
    <row r="170" spans="1:10" s="202" customFormat="1">
      <c r="A170" s="359" t="s">
        <v>336</v>
      </c>
      <c r="B170" s="257" t="s">
        <v>337</v>
      </c>
      <c r="C170" s="285">
        <v>2209637</v>
      </c>
      <c r="D170" s="285">
        <v>2385087</v>
      </c>
      <c r="E170" s="285">
        <v>10500693</v>
      </c>
      <c r="F170" s="285">
        <v>10325243</v>
      </c>
      <c r="G170" s="285">
        <v>10325243</v>
      </c>
      <c r="H170" s="275">
        <v>0</v>
      </c>
      <c r="I170" s="354"/>
      <c r="J170" s="352"/>
    </row>
    <row r="171" spans="1:10" s="202" customFormat="1">
      <c r="A171" s="359" t="s">
        <v>338</v>
      </c>
      <c r="B171" s="257" t="s">
        <v>339</v>
      </c>
      <c r="C171" s="285">
        <v>45528950</v>
      </c>
      <c r="D171" s="285">
        <v>175087</v>
      </c>
      <c r="E171" s="285">
        <v>10500693</v>
      </c>
      <c r="F171" s="285">
        <v>55854556</v>
      </c>
      <c r="G171" s="285">
        <v>55854556</v>
      </c>
      <c r="H171" s="275">
        <v>0</v>
      </c>
      <c r="I171" s="354"/>
      <c r="J171" s="352"/>
    </row>
    <row r="172" spans="1:10" s="202" customFormat="1">
      <c r="A172" s="357" t="s">
        <v>340</v>
      </c>
      <c r="B172" s="254" t="s">
        <v>341</v>
      </c>
      <c r="C172" s="282">
        <v>-43319313</v>
      </c>
      <c r="D172" s="282">
        <v>2210000</v>
      </c>
      <c r="E172" s="282">
        <v>0</v>
      </c>
      <c r="F172" s="282">
        <v>-45529313</v>
      </c>
      <c r="G172" s="282">
        <v>-45529313</v>
      </c>
      <c r="H172" s="273">
        <v>0</v>
      </c>
      <c r="I172" s="354"/>
      <c r="J172" s="352"/>
    </row>
    <row r="173" spans="1:10" s="202" customFormat="1" ht="25.5">
      <c r="A173" s="357" t="s">
        <v>342</v>
      </c>
      <c r="B173" s="254" t="s">
        <v>343</v>
      </c>
      <c r="C173" s="282">
        <v>154687</v>
      </c>
      <c r="D173" s="282">
        <v>0</v>
      </c>
      <c r="E173" s="282">
        <v>0</v>
      </c>
      <c r="F173" s="282">
        <v>154687</v>
      </c>
      <c r="G173" s="282">
        <v>154687</v>
      </c>
      <c r="H173" s="273">
        <v>0</v>
      </c>
      <c r="I173" s="354"/>
      <c r="J173" s="352"/>
    </row>
    <row r="174" spans="1:10" s="202" customFormat="1" ht="25.5">
      <c r="A174" s="359" t="s">
        <v>344</v>
      </c>
      <c r="B174" s="257" t="s">
        <v>345</v>
      </c>
      <c r="C174" s="285">
        <v>-154687</v>
      </c>
      <c r="D174" s="285">
        <v>0</v>
      </c>
      <c r="E174" s="285">
        <v>0</v>
      </c>
      <c r="F174" s="285">
        <v>-154687</v>
      </c>
      <c r="G174" s="285">
        <v>-154687</v>
      </c>
      <c r="H174" s="275">
        <v>0</v>
      </c>
      <c r="I174" s="354"/>
      <c r="J174" s="352"/>
    </row>
    <row r="175" spans="1:10" s="202" customFormat="1">
      <c r="A175" s="359" t="s">
        <v>346</v>
      </c>
      <c r="B175" s="257" t="s">
        <v>347</v>
      </c>
      <c r="C175" s="285">
        <v>404</v>
      </c>
      <c r="D175" s="285">
        <v>0</v>
      </c>
      <c r="E175" s="285">
        <v>8918107</v>
      </c>
      <c r="F175" s="285">
        <v>8918511</v>
      </c>
      <c r="G175" s="285">
        <v>8918511</v>
      </c>
      <c r="H175" s="275">
        <v>0</v>
      </c>
      <c r="I175" s="354"/>
      <c r="J175" s="352"/>
    </row>
    <row r="176" spans="1:10" s="202" customFormat="1">
      <c r="A176" s="357" t="s">
        <v>348</v>
      </c>
      <c r="B176" s="254" t="s">
        <v>321</v>
      </c>
      <c r="C176" s="282">
        <v>10375404</v>
      </c>
      <c r="D176" s="282">
        <v>0</v>
      </c>
      <c r="E176" s="282">
        <v>8918107</v>
      </c>
      <c r="F176" s="282">
        <v>19293511</v>
      </c>
      <c r="G176" s="282">
        <v>19293511</v>
      </c>
      <c r="H176" s="273">
        <v>0</v>
      </c>
      <c r="I176" s="354"/>
      <c r="J176" s="352"/>
    </row>
    <row r="177" spans="1:13" s="202" customFormat="1">
      <c r="A177" s="359" t="s">
        <v>349</v>
      </c>
      <c r="B177" s="257" t="s">
        <v>323</v>
      </c>
      <c r="C177" s="285">
        <v>-10375000</v>
      </c>
      <c r="D177" s="285">
        <v>0</v>
      </c>
      <c r="E177" s="285">
        <v>0</v>
      </c>
      <c r="F177" s="285">
        <v>-10375000</v>
      </c>
      <c r="G177" s="285">
        <v>-10375000</v>
      </c>
      <c r="H177" s="275">
        <v>0</v>
      </c>
      <c r="I177" s="354"/>
      <c r="J177" s="352"/>
    </row>
    <row r="178" spans="1:13" s="202" customFormat="1" ht="25.5">
      <c r="A178" s="359" t="s">
        <v>350</v>
      </c>
      <c r="B178" s="257" t="s">
        <v>351</v>
      </c>
      <c r="C178" s="285">
        <v>3666218</v>
      </c>
      <c r="D178" s="285">
        <v>3725653</v>
      </c>
      <c r="E178" s="285">
        <v>9188371</v>
      </c>
      <c r="F178" s="285">
        <v>9128936</v>
      </c>
      <c r="G178" s="285">
        <v>9128936</v>
      </c>
      <c r="H178" s="275">
        <v>0</v>
      </c>
      <c r="I178" s="354"/>
      <c r="J178" s="352"/>
    </row>
    <row r="179" spans="1:13" s="202" customFormat="1">
      <c r="A179" s="357" t="s">
        <v>352</v>
      </c>
      <c r="B179" s="254" t="s">
        <v>321</v>
      </c>
      <c r="C179" s="282">
        <v>33427831</v>
      </c>
      <c r="D179" s="282">
        <v>59345</v>
      </c>
      <c r="E179" s="282">
        <v>9188371</v>
      </c>
      <c r="F179" s="282">
        <v>42556857</v>
      </c>
      <c r="G179" s="282">
        <v>42556857</v>
      </c>
      <c r="H179" s="273">
        <v>0</v>
      </c>
      <c r="I179" s="354"/>
      <c r="J179" s="352"/>
      <c r="L179" s="252"/>
      <c r="M179" s="252"/>
    </row>
    <row r="180" spans="1:13" s="202" customFormat="1">
      <c r="A180" s="359" t="s">
        <v>353</v>
      </c>
      <c r="B180" s="257" t="s">
        <v>323</v>
      </c>
      <c r="C180" s="285">
        <v>-29761613</v>
      </c>
      <c r="D180" s="285">
        <v>3666308</v>
      </c>
      <c r="E180" s="285">
        <v>0</v>
      </c>
      <c r="F180" s="285">
        <v>-33427921</v>
      </c>
      <c r="G180" s="285">
        <v>-33427921</v>
      </c>
      <c r="H180" s="275">
        <v>0</v>
      </c>
      <c r="I180" s="354"/>
      <c r="J180" s="352"/>
      <c r="L180" s="252"/>
      <c r="M180" s="252"/>
    </row>
    <row r="181" spans="1:13" s="202" customFormat="1" ht="25.5">
      <c r="A181" s="255" t="s">
        <v>672</v>
      </c>
      <c r="B181" s="256" t="s">
        <v>673</v>
      </c>
      <c r="C181" s="266">
        <v>0</v>
      </c>
      <c r="D181" s="266">
        <v>0</v>
      </c>
      <c r="E181" s="266">
        <v>0</v>
      </c>
      <c r="F181" s="266">
        <v>0</v>
      </c>
      <c r="G181" s="266">
        <v>0</v>
      </c>
      <c r="H181" s="267">
        <v>0</v>
      </c>
      <c r="I181" s="354"/>
      <c r="J181" s="352"/>
      <c r="L181" s="252"/>
      <c r="M181" s="252"/>
    </row>
    <row r="182" spans="1:13" s="202" customFormat="1">
      <c r="A182" s="243" t="s">
        <v>674</v>
      </c>
      <c r="B182" s="244" t="s">
        <v>321</v>
      </c>
      <c r="C182" s="268">
        <v>0</v>
      </c>
      <c r="D182" s="268">
        <v>0</v>
      </c>
      <c r="E182" s="268">
        <v>0</v>
      </c>
      <c r="F182" s="268">
        <v>0</v>
      </c>
      <c r="G182" s="268">
        <v>0</v>
      </c>
      <c r="H182" s="269">
        <v>0</v>
      </c>
      <c r="I182" s="354"/>
      <c r="J182" s="352"/>
      <c r="L182" s="252"/>
      <c r="M182" s="252"/>
    </row>
    <row r="183" spans="1:13" s="202" customFormat="1">
      <c r="A183" s="359" t="s">
        <v>675</v>
      </c>
      <c r="B183" s="257" t="s">
        <v>323</v>
      </c>
      <c r="C183" s="285">
        <v>0</v>
      </c>
      <c r="D183" s="285">
        <v>0</v>
      </c>
      <c r="E183" s="285">
        <v>0</v>
      </c>
      <c r="F183" s="285">
        <v>0</v>
      </c>
      <c r="G183" s="285">
        <v>0</v>
      </c>
      <c r="H183" s="275">
        <v>0</v>
      </c>
      <c r="I183" s="354"/>
      <c r="J183" s="352"/>
    </row>
    <row r="184" spans="1:13" s="202" customFormat="1">
      <c r="A184" s="359" t="s">
        <v>676</v>
      </c>
      <c r="B184" s="257" t="s">
        <v>677</v>
      </c>
      <c r="C184" s="285">
        <v>0</v>
      </c>
      <c r="D184" s="285">
        <v>0</v>
      </c>
      <c r="E184" s="285">
        <v>0</v>
      </c>
      <c r="F184" s="285">
        <v>0</v>
      </c>
      <c r="G184" s="285">
        <v>0</v>
      </c>
      <c r="H184" s="275">
        <v>0</v>
      </c>
      <c r="I184" s="354"/>
      <c r="J184" s="352"/>
    </row>
    <row r="185" spans="1:13" s="202" customFormat="1">
      <c r="A185" s="243" t="s">
        <v>678</v>
      </c>
      <c r="B185" s="244" t="s">
        <v>321</v>
      </c>
      <c r="C185" s="268">
        <v>0</v>
      </c>
      <c r="D185" s="268">
        <v>0</v>
      </c>
      <c r="E185" s="268">
        <v>0</v>
      </c>
      <c r="F185" s="268">
        <v>0</v>
      </c>
      <c r="G185" s="268">
        <v>0</v>
      </c>
      <c r="H185" s="269">
        <v>0</v>
      </c>
      <c r="I185" s="354"/>
      <c r="J185" s="352"/>
    </row>
    <row r="186" spans="1:13" s="202" customFormat="1">
      <c r="A186" s="255" t="s">
        <v>679</v>
      </c>
      <c r="B186" s="256" t="s">
        <v>323</v>
      </c>
      <c r="C186" s="266">
        <v>0</v>
      </c>
      <c r="D186" s="266">
        <v>0</v>
      </c>
      <c r="E186" s="266">
        <v>0</v>
      </c>
      <c r="F186" s="266">
        <v>0</v>
      </c>
      <c r="G186" s="266">
        <v>0</v>
      </c>
      <c r="H186" s="267">
        <v>0</v>
      </c>
      <c r="I186" s="354"/>
      <c r="J186" s="352"/>
    </row>
    <row r="187" spans="1:13" s="202" customFormat="1">
      <c r="A187" s="255" t="s">
        <v>680</v>
      </c>
      <c r="B187" s="256" t="s">
        <v>681</v>
      </c>
      <c r="C187" s="266">
        <v>0</v>
      </c>
      <c r="D187" s="266">
        <v>0</v>
      </c>
      <c r="E187" s="266">
        <v>0</v>
      </c>
      <c r="F187" s="266">
        <v>0</v>
      </c>
      <c r="G187" s="266">
        <v>0</v>
      </c>
      <c r="H187" s="267">
        <v>0</v>
      </c>
      <c r="I187" s="354"/>
      <c r="J187" s="352"/>
    </row>
    <row r="188" spans="1:13" s="202" customFormat="1">
      <c r="A188" s="357" t="s">
        <v>682</v>
      </c>
      <c r="B188" s="254" t="s">
        <v>321</v>
      </c>
      <c r="C188" s="282">
        <v>0</v>
      </c>
      <c r="D188" s="282">
        <v>0</v>
      </c>
      <c r="E188" s="282">
        <v>0</v>
      </c>
      <c r="F188" s="282">
        <v>0</v>
      </c>
      <c r="G188" s="282">
        <v>0</v>
      </c>
      <c r="H188" s="273">
        <v>0</v>
      </c>
      <c r="I188" s="354"/>
      <c r="J188" s="352"/>
    </row>
    <row r="189" spans="1:13" s="202" customFormat="1">
      <c r="A189" s="359" t="s">
        <v>683</v>
      </c>
      <c r="B189" s="257" t="s">
        <v>323</v>
      </c>
      <c r="C189" s="285">
        <v>0</v>
      </c>
      <c r="D189" s="285">
        <v>0</v>
      </c>
      <c r="E189" s="285">
        <v>0</v>
      </c>
      <c r="F189" s="285">
        <v>0</v>
      </c>
      <c r="G189" s="285">
        <v>0</v>
      </c>
      <c r="H189" s="275">
        <v>0</v>
      </c>
      <c r="I189" s="354"/>
      <c r="J189" s="352"/>
    </row>
    <row r="190" spans="1:13" s="202" customFormat="1">
      <c r="A190" s="355" t="s">
        <v>684</v>
      </c>
      <c r="B190" s="346" t="s">
        <v>174</v>
      </c>
      <c r="C190" s="347">
        <v>0</v>
      </c>
      <c r="D190" s="347">
        <v>0</v>
      </c>
      <c r="E190" s="347">
        <v>0</v>
      </c>
      <c r="F190" s="347">
        <v>0</v>
      </c>
      <c r="G190" s="347">
        <v>0</v>
      </c>
      <c r="H190" s="356">
        <v>0</v>
      </c>
      <c r="I190" s="354"/>
      <c r="J190" s="352"/>
    </row>
    <row r="191" spans="1:13" s="202" customFormat="1">
      <c r="A191" s="359" t="s">
        <v>685</v>
      </c>
      <c r="B191" s="257" t="s">
        <v>686</v>
      </c>
      <c r="C191" s="285">
        <v>0</v>
      </c>
      <c r="D191" s="285">
        <v>0</v>
      </c>
      <c r="E191" s="285">
        <v>0</v>
      </c>
      <c r="F191" s="285">
        <v>0</v>
      </c>
      <c r="G191" s="285">
        <v>0</v>
      </c>
      <c r="H191" s="275">
        <v>0</v>
      </c>
      <c r="I191" s="354"/>
      <c r="J191" s="352"/>
    </row>
    <row r="192" spans="1:13" s="202" customFormat="1">
      <c r="A192" s="357" t="s">
        <v>687</v>
      </c>
      <c r="B192" s="254" t="s">
        <v>686</v>
      </c>
      <c r="C192" s="282">
        <v>0</v>
      </c>
      <c r="D192" s="282">
        <v>0</v>
      </c>
      <c r="E192" s="282">
        <v>0</v>
      </c>
      <c r="F192" s="282">
        <v>0</v>
      </c>
      <c r="G192" s="282">
        <v>0</v>
      </c>
      <c r="H192" s="273">
        <v>0</v>
      </c>
      <c r="I192" s="354"/>
      <c r="J192" s="352"/>
    </row>
    <row r="193" spans="1:10" s="202" customFormat="1">
      <c r="A193" s="359" t="s">
        <v>688</v>
      </c>
      <c r="B193" s="257" t="s">
        <v>689</v>
      </c>
      <c r="C193" s="285">
        <v>0</v>
      </c>
      <c r="D193" s="285">
        <v>0</v>
      </c>
      <c r="E193" s="285">
        <v>0</v>
      </c>
      <c r="F193" s="285">
        <v>0</v>
      </c>
      <c r="G193" s="285">
        <v>0</v>
      </c>
      <c r="H193" s="275">
        <v>0</v>
      </c>
      <c r="I193" s="354"/>
      <c r="J193" s="352"/>
    </row>
    <row r="194" spans="1:10" s="202" customFormat="1">
      <c r="A194" s="357" t="s">
        <v>690</v>
      </c>
      <c r="B194" s="254" t="s">
        <v>689</v>
      </c>
      <c r="C194" s="282">
        <v>0</v>
      </c>
      <c r="D194" s="282">
        <v>0</v>
      </c>
      <c r="E194" s="282">
        <v>0</v>
      </c>
      <c r="F194" s="282">
        <v>0</v>
      </c>
      <c r="G194" s="282">
        <v>0</v>
      </c>
      <c r="H194" s="273">
        <v>0</v>
      </c>
      <c r="I194" s="354"/>
      <c r="J194" s="352"/>
    </row>
    <row r="195" spans="1:10" s="202" customFormat="1">
      <c r="A195" s="359" t="s">
        <v>691</v>
      </c>
      <c r="B195" s="257" t="s">
        <v>692</v>
      </c>
      <c r="C195" s="285">
        <v>0</v>
      </c>
      <c r="D195" s="285">
        <v>0</v>
      </c>
      <c r="E195" s="285">
        <v>0</v>
      </c>
      <c r="F195" s="285">
        <v>0</v>
      </c>
      <c r="G195" s="285">
        <v>0</v>
      </c>
      <c r="H195" s="275">
        <v>0</v>
      </c>
      <c r="I195" s="354"/>
      <c r="J195" s="352"/>
    </row>
    <row r="196" spans="1:10" s="202" customFormat="1">
      <c r="A196" s="357" t="s">
        <v>693</v>
      </c>
      <c r="B196" s="254" t="s">
        <v>692</v>
      </c>
      <c r="C196" s="282">
        <v>0</v>
      </c>
      <c r="D196" s="282">
        <v>0</v>
      </c>
      <c r="E196" s="282">
        <v>0</v>
      </c>
      <c r="F196" s="282">
        <v>0</v>
      </c>
      <c r="G196" s="282">
        <v>0</v>
      </c>
      <c r="H196" s="273">
        <v>0</v>
      </c>
      <c r="I196" s="354"/>
      <c r="J196" s="352"/>
    </row>
    <row r="197" spans="1:10" s="202" customFormat="1">
      <c r="A197" s="255" t="s">
        <v>694</v>
      </c>
      <c r="B197" s="256" t="s">
        <v>207</v>
      </c>
      <c r="C197" s="266">
        <v>0</v>
      </c>
      <c r="D197" s="266">
        <v>0</v>
      </c>
      <c r="E197" s="266">
        <v>0</v>
      </c>
      <c r="F197" s="266">
        <v>0</v>
      </c>
      <c r="G197" s="266">
        <v>0</v>
      </c>
      <c r="H197" s="267">
        <v>0</v>
      </c>
      <c r="I197" s="354"/>
      <c r="J197" s="352"/>
    </row>
    <row r="198" spans="1:10" s="202" customFormat="1">
      <c r="A198" s="359" t="s">
        <v>695</v>
      </c>
      <c r="B198" s="257" t="s">
        <v>207</v>
      </c>
      <c r="C198" s="285">
        <v>0</v>
      </c>
      <c r="D198" s="285">
        <v>0</v>
      </c>
      <c r="E198" s="285">
        <v>0</v>
      </c>
      <c r="F198" s="285">
        <v>0</v>
      </c>
      <c r="G198" s="285">
        <v>0</v>
      </c>
      <c r="H198" s="275">
        <v>0</v>
      </c>
      <c r="I198" s="354"/>
      <c r="J198" s="352"/>
    </row>
    <row r="199" spans="1:10" s="202" customFormat="1">
      <c r="A199" s="359" t="s">
        <v>696</v>
      </c>
      <c r="B199" s="257" t="s">
        <v>697</v>
      </c>
      <c r="C199" s="285">
        <v>0</v>
      </c>
      <c r="D199" s="285">
        <v>0</v>
      </c>
      <c r="E199" s="285">
        <v>0</v>
      </c>
      <c r="F199" s="285">
        <v>0</v>
      </c>
      <c r="G199" s="285">
        <v>0</v>
      </c>
      <c r="H199" s="275">
        <v>0</v>
      </c>
      <c r="I199" s="354"/>
      <c r="J199" s="352"/>
    </row>
    <row r="200" spans="1:10" s="202" customFormat="1">
      <c r="A200" s="255" t="s">
        <v>698</v>
      </c>
      <c r="B200" s="256" t="s">
        <v>697</v>
      </c>
      <c r="C200" s="266">
        <v>0</v>
      </c>
      <c r="D200" s="266">
        <v>0</v>
      </c>
      <c r="E200" s="266">
        <v>0</v>
      </c>
      <c r="F200" s="266">
        <v>0</v>
      </c>
      <c r="G200" s="266">
        <v>0</v>
      </c>
      <c r="H200" s="267">
        <v>0</v>
      </c>
      <c r="I200" s="354"/>
      <c r="J200" s="352"/>
    </row>
    <row r="201" spans="1:10" s="202" customFormat="1">
      <c r="A201" s="355" t="s">
        <v>38</v>
      </c>
      <c r="B201" s="346" t="s">
        <v>39</v>
      </c>
      <c r="C201" s="347">
        <v>2722544819.8899999</v>
      </c>
      <c r="D201" s="347">
        <v>5157015778.0299997</v>
      </c>
      <c r="E201" s="347">
        <v>2641603486.0300002</v>
      </c>
      <c r="F201" s="347">
        <v>207132527.88999999</v>
      </c>
      <c r="G201" s="347">
        <v>185708</v>
      </c>
      <c r="H201" s="356">
        <v>206946819.88999999</v>
      </c>
      <c r="I201" s="354"/>
      <c r="J201" s="352"/>
    </row>
    <row r="202" spans="1:10" s="202" customFormat="1">
      <c r="A202" s="255" t="s">
        <v>699</v>
      </c>
      <c r="B202" s="256" t="s">
        <v>700</v>
      </c>
      <c r="C202" s="266">
        <v>0</v>
      </c>
      <c r="D202" s="266">
        <v>0</v>
      </c>
      <c r="E202" s="266">
        <v>0</v>
      </c>
      <c r="F202" s="266">
        <v>0</v>
      </c>
      <c r="G202" s="266">
        <v>0</v>
      </c>
      <c r="H202" s="267">
        <v>0</v>
      </c>
      <c r="I202" s="354"/>
      <c r="J202" s="352"/>
    </row>
    <row r="203" spans="1:10" s="202" customFormat="1">
      <c r="A203" s="357" t="s">
        <v>701</v>
      </c>
      <c r="B203" s="254" t="s">
        <v>700</v>
      </c>
      <c r="C203" s="282">
        <v>0</v>
      </c>
      <c r="D203" s="282">
        <v>0</v>
      </c>
      <c r="E203" s="282">
        <v>0</v>
      </c>
      <c r="F203" s="282">
        <v>0</v>
      </c>
      <c r="G203" s="272">
        <v>0</v>
      </c>
      <c r="H203" s="273">
        <v>0</v>
      </c>
      <c r="I203" s="354"/>
      <c r="J203" s="352"/>
    </row>
    <row r="204" spans="1:10" s="202" customFormat="1">
      <c r="A204" s="359" t="s">
        <v>702</v>
      </c>
      <c r="B204" s="257" t="s">
        <v>703</v>
      </c>
      <c r="C204" s="285">
        <v>0</v>
      </c>
      <c r="D204" s="285">
        <v>0</v>
      </c>
      <c r="E204" s="285">
        <v>0</v>
      </c>
      <c r="F204" s="285">
        <v>0</v>
      </c>
      <c r="G204" s="274">
        <v>0</v>
      </c>
      <c r="H204" s="275">
        <v>0</v>
      </c>
      <c r="I204" s="354"/>
      <c r="J204" s="352"/>
    </row>
    <row r="205" spans="1:10" s="202" customFormat="1">
      <c r="A205" s="243" t="s">
        <v>704</v>
      </c>
      <c r="B205" s="244" t="s">
        <v>703</v>
      </c>
      <c r="C205" s="268">
        <v>0</v>
      </c>
      <c r="D205" s="268">
        <v>0</v>
      </c>
      <c r="E205" s="268">
        <v>0</v>
      </c>
      <c r="F205" s="268">
        <v>0</v>
      </c>
      <c r="G205" s="268">
        <v>0</v>
      </c>
      <c r="H205" s="269">
        <v>0</v>
      </c>
      <c r="I205" s="354"/>
      <c r="J205" s="352"/>
    </row>
    <row r="206" spans="1:10" s="202" customFormat="1">
      <c r="A206" s="255" t="s">
        <v>705</v>
      </c>
      <c r="B206" s="256" t="s">
        <v>270</v>
      </c>
      <c r="C206" s="266">
        <v>0</v>
      </c>
      <c r="D206" s="266">
        <v>0</v>
      </c>
      <c r="E206" s="266">
        <v>0</v>
      </c>
      <c r="F206" s="266">
        <v>0</v>
      </c>
      <c r="G206" s="266">
        <v>0</v>
      </c>
      <c r="H206" s="267">
        <v>0</v>
      </c>
      <c r="I206" s="354"/>
      <c r="J206" s="352"/>
    </row>
    <row r="207" spans="1:10" s="202" customFormat="1">
      <c r="A207" s="357" t="s">
        <v>706</v>
      </c>
      <c r="B207" s="254" t="s">
        <v>270</v>
      </c>
      <c r="C207" s="282">
        <v>0</v>
      </c>
      <c r="D207" s="282">
        <v>0</v>
      </c>
      <c r="E207" s="282">
        <v>0</v>
      </c>
      <c r="F207" s="282">
        <v>0</v>
      </c>
      <c r="G207" s="272">
        <v>0</v>
      </c>
      <c r="H207" s="273">
        <v>0</v>
      </c>
      <c r="I207" s="354"/>
      <c r="J207" s="352"/>
    </row>
    <row r="208" spans="1:10" s="202" customFormat="1">
      <c r="A208" s="359" t="s">
        <v>707</v>
      </c>
      <c r="B208" s="257" t="s">
        <v>708</v>
      </c>
      <c r="C208" s="285">
        <v>0</v>
      </c>
      <c r="D208" s="285">
        <v>2515598000</v>
      </c>
      <c r="E208" s="285">
        <v>2515598000</v>
      </c>
      <c r="F208" s="285">
        <v>0</v>
      </c>
      <c r="G208" s="274">
        <v>0</v>
      </c>
      <c r="H208" s="275">
        <v>0</v>
      </c>
      <c r="I208" s="354"/>
      <c r="J208" s="352"/>
    </row>
    <row r="209" spans="1:10" s="202" customFormat="1">
      <c r="A209" s="255" t="s">
        <v>709</v>
      </c>
      <c r="B209" s="256" t="s">
        <v>708</v>
      </c>
      <c r="C209" s="266">
        <v>0</v>
      </c>
      <c r="D209" s="266">
        <v>2515598000</v>
      </c>
      <c r="E209" s="266">
        <v>2515598000</v>
      </c>
      <c r="F209" s="266">
        <v>0</v>
      </c>
      <c r="G209" s="266">
        <v>0</v>
      </c>
      <c r="H209" s="267">
        <v>0</v>
      </c>
      <c r="I209" s="354"/>
      <c r="J209" s="352"/>
    </row>
    <row r="210" spans="1:10" s="202" customFormat="1" ht="25.5">
      <c r="A210" s="255" t="s">
        <v>354</v>
      </c>
      <c r="B210" s="256" t="s">
        <v>355</v>
      </c>
      <c r="C210" s="266">
        <v>0</v>
      </c>
      <c r="D210" s="266">
        <v>7573500</v>
      </c>
      <c r="E210" s="266">
        <v>7573500</v>
      </c>
      <c r="F210" s="266">
        <v>0</v>
      </c>
      <c r="G210" s="266">
        <v>0</v>
      </c>
      <c r="H210" s="267">
        <v>0</v>
      </c>
      <c r="I210" s="354"/>
      <c r="J210" s="352"/>
    </row>
    <row r="211" spans="1:10" s="202" customFormat="1">
      <c r="A211" s="255" t="s">
        <v>356</v>
      </c>
      <c r="B211" s="256" t="s">
        <v>357</v>
      </c>
      <c r="C211" s="266">
        <v>0</v>
      </c>
      <c r="D211" s="266">
        <v>5047100</v>
      </c>
      <c r="E211" s="266">
        <v>5047100</v>
      </c>
      <c r="F211" s="266">
        <v>0</v>
      </c>
      <c r="G211" s="266">
        <v>0</v>
      </c>
      <c r="H211" s="267">
        <v>0</v>
      </c>
      <c r="I211" s="354"/>
      <c r="J211" s="352"/>
    </row>
    <row r="212" spans="1:10" s="202" customFormat="1">
      <c r="A212" s="357" t="s">
        <v>358</v>
      </c>
      <c r="B212" s="254" t="s">
        <v>359</v>
      </c>
      <c r="C212" s="282">
        <v>0</v>
      </c>
      <c r="D212" s="282">
        <v>2526400</v>
      </c>
      <c r="E212" s="282">
        <v>2526400</v>
      </c>
      <c r="F212" s="282">
        <v>0</v>
      </c>
      <c r="G212" s="272">
        <v>0</v>
      </c>
      <c r="H212" s="273">
        <v>0</v>
      </c>
      <c r="I212" s="354"/>
      <c r="J212" s="352"/>
    </row>
    <row r="213" spans="1:10" s="202" customFormat="1">
      <c r="A213" s="359" t="s">
        <v>360</v>
      </c>
      <c r="B213" s="257" t="s">
        <v>361</v>
      </c>
      <c r="C213" s="285">
        <v>206946819.88999999</v>
      </c>
      <c r="D213" s="285">
        <v>0</v>
      </c>
      <c r="E213" s="285">
        <v>0</v>
      </c>
      <c r="F213" s="285">
        <v>206946819.88999999</v>
      </c>
      <c r="G213" s="274">
        <v>0</v>
      </c>
      <c r="H213" s="275">
        <v>206946819.88999999</v>
      </c>
      <c r="I213" s="354"/>
      <c r="J213" s="352"/>
    </row>
    <row r="214" spans="1:10" s="202" customFormat="1">
      <c r="A214" s="357" t="s">
        <v>362</v>
      </c>
      <c r="B214" s="254" t="s">
        <v>361</v>
      </c>
      <c r="C214" s="282">
        <v>206946819.88999999</v>
      </c>
      <c r="D214" s="282">
        <v>0</v>
      </c>
      <c r="E214" s="282">
        <v>0</v>
      </c>
      <c r="F214" s="282">
        <v>206946819.88999999</v>
      </c>
      <c r="G214" s="272">
        <v>0</v>
      </c>
      <c r="H214" s="273">
        <v>206946819.88999999</v>
      </c>
      <c r="I214" s="354"/>
      <c r="J214" s="352"/>
    </row>
    <row r="215" spans="1:10" s="202" customFormat="1">
      <c r="A215" s="359" t="s">
        <v>363</v>
      </c>
      <c r="B215" s="257" t="s">
        <v>364</v>
      </c>
      <c r="C215" s="285">
        <v>0</v>
      </c>
      <c r="D215" s="285">
        <v>0</v>
      </c>
      <c r="E215" s="285">
        <v>0</v>
      </c>
      <c r="F215" s="285">
        <v>0</v>
      </c>
      <c r="G215" s="274">
        <v>0</v>
      </c>
      <c r="H215" s="275">
        <v>0</v>
      </c>
      <c r="I215" s="354"/>
      <c r="J215" s="352"/>
    </row>
    <row r="216" spans="1:10" s="202" customFormat="1">
      <c r="A216" s="359" t="s">
        <v>365</v>
      </c>
      <c r="B216" s="257" t="s">
        <v>364</v>
      </c>
      <c r="C216" s="285">
        <v>0</v>
      </c>
      <c r="D216" s="285">
        <v>0</v>
      </c>
      <c r="E216" s="285">
        <v>0</v>
      </c>
      <c r="F216" s="285">
        <v>0</v>
      </c>
      <c r="G216" s="274">
        <v>0</v>
      </c>
      <c r="H216" s="275">
        <v>0</v>
      </c>
      <c r="I216" s="354"/>
      <c r="J216" s="352"/>
    </row>
    <row r="217" spans="1:10" s="202" customFormat="1">
      <c r="A217" s="359" t="s">
        <v>366</v>
      </c>
      <c r="B217" s="257" t="s">
        <v>367</v>
      </c>
      <c r="C217" s="285">
        <v>0</v>
      </c>
      <c r="D217" s="285">
        <v>17659100</v>
      </c>
      <c r="E217" s="285">
        <v>17659100</v>
      </c>
      <c r="F217" s="285">
        <v>0</v>
      </c>
      <c r="G217" s="274">
        <v>0</v>
      </c>
      <c r="H217" s="275">
        <v>0</v>
      </c>
      <c r="I217" s="354"/>
      <c r="J217" s="352"/>
    </row>
    <row r="218" spans="1:10" s="202" customFormat="1">
      <c r="A218" s="359" t="s">
        <v>368</v>
      </c>
      <c r="B218" s="257" t="s">
        <v>369</v>
      </c>
      <c r="C218" s="285">
        <v>0</v>
      </c>
      <c r="D218" s="285">
        <v>15132700</v>
      </c>
      <c r="E218" s="285">
        <v>15132700</v>
      </c>
      <c r="F218" s="285">
        <v>0</v>
      </c>
      <c r="G218" s="274">
        <v>0</v>
      </c>
      <c r="H218" s="275">
        <v>0</v>
      </c>
      <c r="I218" s="354"/>
      <c r="J218" s="352"/>
    </row>
    <row r="219" spans="1:10" s="202" customFormat="1">
      <c r="A219" s="357" t="s">
        <v>370</v>
      </c>
      <c r="B219" s="254" t="s">
        <v>371</v>
      </c>
      <c r="C219" s="282">
        <v>0</v>
      </c>
      <c r="D219" s="282">
        <v>2526400</v>
      </c>
      <c r="E219" s="282">
        <v>2526400</v>
      </c>
      <c r="F219" s="282">
        <v>0</v>
      </c>
      <c r="G219" s="272">
        <v>0</v>
      </c>
      <c r="H219" s="273">
        <v>0</v>
      </c>
      <c r="I219" s="354"/>
      <c r="J219" s="352"/>
    </row>
    <row r="220" spans="1:10" s="202" customFormat="1">
      <c r="A220" s="359" t="s">
        <v>372</v>
      </c>
      <c r="B220" s="257" t="s">
        <v>373</v>
      </c>
      <c r="C220" s="285">
        <v>0</v>
      </c>
      <c r="D220" s="285">
        <v>1326620</v>
      </c>
      <c r="E220" s="285">
        <v>1512328</v>
      </c>
      <c r="F220" s="285">
        <v>185708</v>
      </c>
      <c r="G220" s="274">
        <v>185708</v>
      </c>
      <c r="H220" s="275">
        <v>0</v>
      </c>
      <c r="I220" s="354"/>
      <c r="J220" s="352"/>
    </row>
    <row r="221" spans="1:10" s="202" customFormat="1">
      <c r="A221" s="357" t="s">
        <v>374</v>
      </c>
      <c r="B221" s="254" t="s">
        <v>373</v>
      </c>
      <c r="C221" s="282">
        <v>0</v>
      </c>
      <c r="D221" s="282">
        <v>1326620</v>
      </c>
      <c r="E221" s="282">
        <v>1512328</v>
      </c>
      <c r="F221" s="282">
        <v>185708</v>
      </c>
      <c r="G221" s="272">
        <v>185708</v>
      </c>
      <c r="H221" s="273">
        <v>0</v>
      </c>
      <c r="I221" s="354"/>
      <c r="J221" s="352"/>
    </row>
    <row r="222" spans="1:10" s="202" customFormat="1">
      <c r="A222" s="359" t="s">
        <v>710</v>
      </c>
      <c r="B222" s="257" t="s">
        <v>711</v>
      </c>
      <c r="C222" s="285">
        <v>0</v>
      </c>
      <c r="D222" s="285">
        <v>0</v>
      </c>
      <c r="E222" s="285">
        <v>0</v>
      </c>
      <c r="F222" s="285">
        <v>0</v>
      </c>
      <c r="G222" s="274">
        <v>0</v>
      </c>
      <c r="H222" s="275">
        <v>0</v>
      </c>
      <c r="I222" s="354"/>
      <c r="J222" s="352"/>
    </row>
    <row r="223" spans="1:10" s="202" customFormat="1">
      <c r="A223" s="357" t="s">
        <v>712</v>
      </c>
      <c r="B223" s="254" t="s">
        <v>711</v>
      </c>
      <c r="C223" s="282">
        <v>0</v>
      </c>
      <c r="D223" s="282">
        <v>0</v>
      </c>
      <c r="E223" s="282">
        <v>0</v>
      </c>
      <c r="F223" s="282">
        <v>0</v>
      </c>
      <c r="G223" s="272">
        <v>0</v>
      </c>
      <c r="H223" s="273">
        <v>0</v>
      </c>
      <c r="I223" s="354"/>
      <c r="J223" s="352"/>
    </row>
    <row r="224" spans="1:10" s="202" customFormat="1">
      <c r="A224" s="255" t="s">
        <v>713</v>
      </c>
      <c r="B224" s="256" t="s">
        <v>319</v>
      </c>
      <c r="C224" s="266">
        <v>0</v>
      </c>
      <c r="D224" s="266">
        <v>0</v>
      </c>
      <c r="E224" s="266">
        <v>0</v>
      </c>
      <c r="F224" s="266">
        <v>0</v>
      </c>
      <c r="G224" s="266">
        <v>0</v>
      </c>
      <c r="H224" s="267">
        <v>0</v>
      </c>
      <c r="I224" s="354"/>
      <c r="J224" s="352"/>
    </row>
    <row r="225" spans="1:10" s="202" customFormat="1">
      <c r="A225" s="357" t="s">
        <v>714</v>
      </c>
      <c r="B225" s="254" t="s">
        <v>319</v>
      </c>
      <c r="C225" s="282">
        <v>0</v>
      </c>
      <c r="D225" s="282">
        <v>0</v>
      </c>
      <c r="E225" s="282">
        <v>0</v>
      </c>
      <c r="F225" s="282">
        <v>0</v>
      </c>
      <c r="G225" s="272">
        <v>0</v>
      </c>
      <c r="H225" s="273">
        <v>0</v>
      </c>
      <c r="I225" s="354"/>
      <c r="J225" s="352"/>
    </row>
    <row r="226" spans="1:10" s="202" customFormat="1">
      <c r="A226" s="359" t="s">
        <v>375</v>
      </c>
      <c r="B226" s="257" t="s">
        <v>325</v>
      </c>
      <c r="C226" s="285">
        <v>0</v>
      </c>
      <c r="D226" s="285">
        <v>90870508.030000001</v>
      </c>
      <c r="E226" s="285">
        <v>90870508.030000001</v>
      </c>
      <c r="F226" s="285">
        <v>0</v>
      </c>
      <c r="G226" s="274">
        <v>0</v>
      </c>
      <c r="H226" s="275">
        <v>0</v>
      </c>
      <c r="I226" s="354"/>
      <c r="J226" s="352"/>
    </row>
    <row r="227" spans="1:10" s="202" customFormat="1">
      <c r="A227" s="357" t="s">
        <v>376</v>
      </c>
      <c r="B227" s="254" t="s">
        <v>325</v>
      </c>
      <c r="C227" s="282">
        <v>0</v>
      </c>
      <c r="D227" s="282">
        <v>90870508.030000001</v>
      </c>
      <c r="E227" s="282">
        <v>90870508.030000001</v>
      </c>
      <c r="F227" s="282">
        <v>0</v>
      </c>
      <c r="G227" s="272">
        <v>0</v>
      </c>
      <c r="H227" s="273">
        <v>0</v>
      </c>
      <c r="I227" s="354"/>
      <c r="J227" s="352"/>
    </row>
    <row r="228" spans="1:10" s="202" customFormat="1">
      <c r="A228" s="359" t="s">
        <v>580</v>
      </c>
      <c r="B228" s="257" t="s">
        <v>581</v>
      </c>
      <c r="C228" s="285">
        <v>2515598000</v>
      </c>
      <c r="D228" s="285">
        <v>2515598000</v>
      </c>
      <c r="E228" s="285">
        <v>0</v>
      </c>
      <c r="F228" s="285">
        <v>0</v>
      </c>
      <c r="G228" s="274">
        <v>0</v>
      </c>
      <c r="H228" s="275">
        <v>0</v>
      </c>
      <c r="I228" s="354"/>
      <c r="J228" s="352"/>
    </row>
    <row r="229" spans="1:10" s="202" customFormat="1">
      <c r="A229" s="357" t="s">
        <v>582</v>
      </c>
      <c r="B229" s="254" t="s">
        <v>581</v>
      </c>
      <c r="C229" s="282">
        <v>2515598000</v>
      </c>
      <c r="D229" s="282">
        <v>2515598000</v>
      </c>
      <c r="E229" s="282">
        <v>0</v>
      </c>
      <c r="F229" s="282">
        <v>0</v>
      </c>
      <c r="G229" s="272">
        <v>0</v>
      </c>
      <c r="H229" s="273">
        <v>0</v>
      </c>
      <c r="I229" s="354"/>
      <c r="J229" s="352"/>
    </row>
    <row r="230" spans="1:10" s="202" customFormat="1">
      <c r="A230" s="359" t="s">
        <v>377</v>
      </c>
      <c r="B230" s="257" t="s">
        <v>378</v>
      </c>
      <c r="C230" s="285">
        <v>0</v>
      </c>
      <c r="D230" s="285">
        <v>8390050</v>
      </c>
      <c r="E230" s="285">
        <v>8390050</v>
      </c>
      <c r="F230" s="285">
        <v>0</v>
      </c>
      <c r="G230" s="274">
        <v>0</v>
      </c>
      <c r="H230" s="275">
        <v>0</v>
      </c>
      <c r="I230" s="354"/>
      <c r="J230" s="352"/>
    </row>
    <row r="231" spans="1:10" s="202" customFormat="1">
      <c r="A231" s="359" t="s">
        <v>379</v>
      </c>
      <c r="B231" s="257" t="s">
        <v>378</v>
      </c>
      <c r="C231" s="285">
        <v>0</v>
      </c>
      <c r="D231" s="285">
        <v>8390050</v>
      </c>
      <c r="E231" s="285">
        <v>8390050</v>
      </c>
      <c r="F231" s="285">
        <v>0</v>
      </c>
      <c r="G231" s="274">
        <v>0</v>
      </c>
      <c r="H231" s="275">
        <v>0</v>
      </c>
      <c r="I231" s="354"/>
      <c r="J231" s="352"/>
    </row>
    <row r="232" spans="1:10" s="202" customFormat="1">
      <c r="A232" s="359" t="s">
        <v>715</v>
      </c>
      <c r="B232" s="257" t="s">
        <v>716</v>
      </c>
      <c r="C232" s="285">
        <v>0</v>
      </c>
      <c r="D232" s="285">
        <v>0</v>
      </c>
      <c r="E232" s="285">
        <v>0</v>
      </c>
      <c r="F232" s="285">
        <v>0</v>
      </c>
      <c r="G232" s="274">
        <v>0</v>
      </c>
      <c r="H232" s="275">
        <v>0</v>
      </c>
      <c r="I232" s="354"/>
      <c r="J232" s="352"/>
    </row>
    <row r="233" spans="1:10" s="202" customFormat="1">
      <c r="A233" s="243" t="s">
        <v>717</v>
      </c>
      <c r="B233" s="244" t="s">
        <v>716</v>
      </c>
      <c r="C233" s="268">
        <v>0</v>
      </c>
      <c r="D233" s="268">
        <v>0</v>
      </c>
      <c r="E233" s="268">
        <v>0</v>
      </c>
      <c r="F233" s="268">
        <v>0</v>
      </c>
      <c r="G233" s="268">
        <v>0</v>
      </c>
      <c r="H233" s="269">
        <v>0</v>
      </c>
      <c r="I233" s="354"/>
      <c r="J233" s="352"/>
    </row>
    <row r="234" spans="1:10" s="202" customFormat="1">
      <c r="A234" s="358" t="s">
        <v>42</v>
      </c>
      <c r="B234" s="259" t="s">
        <v>43</v>
      </c>
      <c r="C234" s="283">
        <v>1322937152</v>
      </c>
      <c r="D234" s="283">
        <v>565330167</v>
      </c>
      <c r="E234" s="283">
        <v>686513884</v>
      </c>
      <c r="F234" s="283">
        <v>1444120869</v>
      </c>
      <c r="G234" s="283">
        <v>1444120869</v>
      </c>
      <c r="H234" s="340">
        <v>0</v>
      </c>
      <c r="I234" s="354"/>
      <c r="J234" s="352"/>
    </row>
    <row r="235" spans="1:10" s="202" customFormat="1">
      <c r="A235" s="360" t="s">
        <v>45</v>
      </c>
      <c r="B235" s="348" t="s">
        <v>46</v>
      </c>
      <c r="C235" s="349">
        <v>1322937152</v>
      </c>
      <c r="D235" s="349">
        <v>565330167</v>
      </c>
      <c r="E235" s="349">
        <v>686513884</v>
      </c>
      <c r="F235" s="349">
        <v>1444120869</v>
      </c>
      <c r="G235" s="349">
        <v>1444120869</v>
      </c>
      <c r="H235" s="361">
        <v>0</v>
      </c>
      <c r="I235" s="354"/>
      <c r="J235" s="352"/>
    </row>
    <row r="236" spans="1:10" s="202" customFormat="1">
      <c r="A236" s="359" t="s">
        <v>380</v>
      </c>
      <c r="B236" s="257" t="s">
        <v>381</v>
      </c>
      <c r="C236" s="285">
        <v>0</v>
      </c>
      <c r="D236" s="285">
        <v>302804786.75999999</v>
      </c>
      <c r="E236" s="285">
        <v>302804786.75999999</v>
      </c>
      <c r="F236" s="285">
        <v>0</v>
      </c>
      <c r="G236" s="285">
        <v>0</v>
      </c>
      <c r="H236" s="275">
        <v>0</v>
      </c>
      <c r="I236" s="354"/>
      <c r="J236" s="352"/>
    </row>
    <row r="237" spans="1:10" s="202" customFormat="1">
      <c r="A237" s="357" t="s">
        <v>382</v>
      </c>
      <c r="B237" s="254" t="s">
        <v>381</v>
      </c>
      <c r="C237" s="282">
        <v>0</v>
      </c>
      <c r="D237" s="282">
        <v>302804786.75999999</v>
      </c>
      <c r="E237" s="282">
        <v>302804786.75999999</v>
      </c>
      <c r="F237" s="282">
        <v>0</v>
      </c>
      <c r="G237" s="282">
        <v>0</v>
      </c>
      <c r="H237" s="273">
        <v>0</v>
      </c>
      <c r="I237" s="354"/>
      <c r="J237" s="352"/>
    </row>
    <row r="238" spans="1:10" s="202" customFormat="1">
      <c r="A238" s="359" t="s">
        <v>383</v>
      </c>
      <c r="B238" s="257" t="s">
        <v>384</v>
      </c>
      <c r="C238" s="285">
        <v>98868931</v>
      </c>
      <c r="D238" s="285">
        <v>41826027</v>
      </c>
      <c r="E238" s="285">
        <v>51042036</v>
      </c>
      <c r="F238" s="285">
        <v>108084940</v>
      </c>
      <c r="G238" s="285">
        <v>108084940</v>
      </c>
      <c r="H238" s="275">
        <v>0</v>
      </c>
      <c r="I238" s="354"/>
      <c r="J238" s="352"/>
    </row>
    <row r="239" spans="1:10" s="202" customFormat="1">
      <c r="A239" s="357" t="s">
        <v>385</v>
      </c>
      <c r="B239" s="254" t="s">
        <v>384</v>
      </c>
      <c r="C239" s="282">
        <v>98868931</v>
      </c>
      <c r="D239" s="282">
        <v>41826027</v>
      </c>
      <c r="E239" s="282">
        <v>51042036</v>
      </c>
      <c r="F239" s="282">
        <v>108084940</v>
      </c>
      <c r="G239" s="282">
        <v>108084940</v>
      </c>
      <c r="H239" s="273">
        <v>0</v>
      </c>
      <c r="I239" s="354"/>
      <c r="J239" s="352"/>
    </row>
    <row r="240" spans="1:10" s="202" customFormat="1">
      <c r="A240" s="359" t="s">
        <v>386</v>
      </c>
      <c r="B240" s="257" t="s">
        <v>387</v>
      </c>
      <c r="C240" s="285">
        <v>431703100</v>
      </c>
      <c r="D240" s="285">
        <v>14691002</v>
      </c>
      <c r="E240" s="285">
        <v>34599458</v>
      </c>
      <c r="F240" s="285">
        <v>451611556</v>
      </c>
      <c r="G240" s="285">
        <v>451611556</v>
      </c>
      <c r="H240" s="275">
        <v>0</v>
      </c>
      <c r="I240" s="354"/>
      <c r="J240" s="352"/>
    </row>
    <row r="241" spans="1:10" s="202" customFormat="1">
      <c r="A241" s="357" t="s">
        <v>388</v>
      </c>
      <c r="B241" s="254" t="s">
        <v>387</v>
      </c>
      <c r="C241" s="282">
        <v>431703100</v>
      </c>
      <c r="D241" s="282">
        <v>14691002</v>
      </c>
      <c r="E241" s="282">
        <v>34599458</v>
      </c>
      <c r="F241" s="282">
        <v>451611556</v>
      </c>
      <c r="G241" s="282">
        <v>451611556</v>
      </c>
      <c r="H241" s="273">
        <v>0</v>
      </c>
      <c r="I241" s="354"/>
      <c r="J241" s="352"/>
    </row>
    <row r="242" spans="1:10" s="202" customFormat="1">
      <c r="A242" s="255" t="s">
        <v>389</v>
      </c>
      <c r="B242" s="256" t="s">
        <v>390</v>
      </c>
      <c r="C242" s="266">
        <v>375394158</v>
      </c>
      <c r="D242" s="266">
        <v>10016592</v>
      </c>
      <c r="E242" s="266">
        <v>24998126</v>
      </c>
      <c r="F242" s="266">
        <v>390375692</v>
      </c>
      <c r="G242" s="266">
        <v>390375692</v>
      </c>
      <c r="H242" s="267">
        <v>0</v>
      </c>
      <c r="I242" s="354"/>
      <c r="J242" s="352"/>
    </row>
    <row r="243" spans="1:10" s="202" customFormat="1">
      <c r="A243" s="357" t="s">
        <v>391</v>
      </c>
      <c r="B243" s="254" t="s">
        <v>390</v>
      </c>
      <c r="C243" s="282">
        <v>375394158</v>
      </c>
      <c r="D243" s="282">
        <v>10016592</v>
      </c>
      <c r="E243" s="282">
        <v>24998126</v>
      </c>
      <c r="F243" s="282">
        <v>390375692</v>
      </c>
      <c r="G243" s="282">
        <v>390375692</v>
      </c>
      <c r="H243" s="273">
        <v>0</v>
      </c>
      <c r="I243" s="354"/>
      <c r="J243" s="352"/>
    </row>
    <row r="244" spans="1:10" s="202" customFormat="1">
      <c r="A244" s="359" t="s">
        <v>392</v>
      </c>
      <c r="B244" s="257" t="s">
        <v>393</v>
      </c>
      <c r="C244" s="285">
        <v>166155874</v>
      </c>
      <c r="D244" s="285">
        <v>0</v>
      </c>
      <c r="E244" s="285">
        <v>16983865</v>
      </c>
      <c r="F244" s="285">
        <v>183139739</v>
      </c>
      <c r="G244" s="285">
        <v>183139739</v>
      </c>
      <c r="H244" s="275">
        <v>0</v>
      </c>
      <c r="I244" s="354"/>
      <c r="J244" s="352"/>
    </row>
    <row r="245" spans="1:10" s="202" customFormat="1">
      <c r="A245" s="357" t="s">
        <v>394</v>
      </c>
      <c r="B245" s="254" t="s">
        <v>393</v>
      </c>
      <c r="C245" s="282">
        <v>166155874</v>
      </c>
      <c r="D245" s="282">
        <v>0</v>
      </c>
      <c r="E245" s="282">
        <v>16983865</v>
      </c>
      <c r="F245" s="282">
        <v>183139739</v>
      </c>
      <c r="G245" s="282">
        <v>183139739</v>
      </c>
      <c r="H245" s="273">
        <v>0</v>
      </c>
      <c r="I245" s="354"/>
      <c r="J245" s="352"/>
    </row>
    <row r="246" spans="1:10" s="202" customFormat="1">
      <c r="A246" s="359" t="s">
        <v>395</v>
      </c>
      <c r="B246" s="257" t="s">
        <v>396</v>
      </c>
      <c r="C246" s="285">
        <v>93986463</v>
      </c>
      <c r="D246" s="285">
        <v>0</v>
      </c>
      <c r="E246" s="285">
        <v>45605277</v>
      </c>
      <c r="F246" s="285">
        <v>139591740</v>
      </c>
      <c r="G246" s="285">
        <v>139591740</v>
      </c>
      <c r="H246" s="275">
        <v>0</v>
      </c>
      <c r="I246" s="354"/>
      <c r="J246" s="352"/>
    </row>
    <row r="247" spans="1:10" s="202" customFormat="1">
      <c r="A247" s="359" t="s">
        <v>397</v>
      </c>
      <c r="B247" s="257" t="s">
        <v>396</v>
      </c>
      <c r="C247" s="285">
        <v>93986463</v>
      </c>
      <c r="D247" s="285">
        <v>0</v>
      </c>
      <c r="E247" s="285">
        <v>45605277</v>
      </c>
      <c r="F247" s="285">
        <v>139591740</v>
      </c>
      <c r="G247" s="285">
        <v>139591740</v>
      </c>
      <c r="H247" s="275">
        <v>0</v>
      </c>
      <c r="I247" s="354"/>
      <c r="J247" s="352"/>
    </row>
    <row r="248" spans="1:10" s="202" customFormat="1">
      <c r="A248" s="359" t="s">
        <v>398</v>
      </c>
      <c r="B248" s="257" t="s">
        <v>399</v>
      </c>
      <c r="C248" s="285">
        <v>156828626</v>
      </c>
      <c r="D248" s="285">
        <v>9639939</v>
      </c>
      <c r="E248" s="285">
        <v>24128515</v>
      </c>
      <c r="F248" s="285">
        <v>171317202</v>
      </c>
      <c r="G248" s="285">
        <v>171317202</v>
      </c>
      <c r="H248" s="275">
        <v>0</v>
      </c>
      <c r="I248" s="354"/>
      <c r="J248" s="352"/>
    </row>
    <row r="249" spans="1:10" s="202" customFormat="1">
      <c r="A249" s="359" t="s">
        <v>400</v>
      </c>
      <c r="B249" s="257" t="s">
        <v>399</v>
      </c>
      <c r="C249" s="285">
        <v>119187588</v>
      </c>
      <c r="D249" s="285">
        <v>8393103</v>
      </c>
      <c r="E249" s="285">
        <v>21506075</v>
      </c>
      <c r="F249" s="285">
        <v>132300560</v>
      </c>
      <c r="G249" s="285">
        <v>132300560</v>
      </c>
      <c r="H249" s="275">
        <v>0</v>
      </c>
      <c r="I249" s="354"/>
      <c r="J249" s="352"/>
    </row>
    <row r="250" spans="1:10" s="202" customFormat="1">
      <c r="A250" s="357" t="s">
        <v>401</v>
      </c>
      <c r="B250" s="254" t="s">
        <v>402</v>
      </c>
      <c r="C250" s="282">
        <v>37641038</v>
      </c>
      <c r="D250" s="282">
        <v>1246836</v>
      </c>
      <c r="E250" s="282">
        <v>2622440</v>
      </c>
      <c r="F250" s="282">
        <v>39016642</v>
      </c>
      <c r="G250" s="282">
        <v>39016642</v>
      </c>
      <c r="H250" s="273">
        <v>0</v>
      </c>
      <c r="I250" s="354"/>
      <c r="J250" s="352"/>
    </row>
    <row r="251" spans="1:10" s="202" customFormat="1">
      <c r="A251" s="359" t="s">
        <v>403</v>
      </c>
      <c r="B251" s="257" t="s">
        <v>404</v>
      </c>
      <c r="C251" s="285">
        <v>0</v>
      </c>
      <c r="D251" s="285">
        <v>56296724.409999996</v>
      </c>
      <c r="E251" s="285">
        <v>56296724.409999996</v>
      </c>
      <c r="F251" s="285">
        <v>0</v>
      </c>
      <c r="G251" s="285">
        <v>0</v>
      </c>
      <c r="H251" s="275">
        <v>0</v>
      </c>
      <c r="I251" s="354"/>
      <c r="J251" s="352"/>
    </row>
    <row r="252" spans="1:10" s="202" customFormat="1">
      <c r="A252" s="357" t="s">
        <v>405</v>
      </c>
      <c r="B252" s="254" t="s">
        <v>404</v>
      </c>
      <c r="C252" s="282">
        <v>0</v>
      </c>
      <c r="D252" s="282">
        <v>56296724.409999996</v>
      </c>
      <c r="E252" s="282">
        <v>56296724.409999996</v>
      </c>
      <c r="F252" s="282">
        <v>0</v>
      </c>
      <c r="G252" s="282">
        <v>0</v>
      </c>
      <c r="H252" s="273">
        <v>0</v>
      </c>
      <c r="I252" s="354"/>
      <c r="J252" s="352"/>
    </row>
    <row r="253" spans="1:10" s="202" customFormat="1">
      <c r="A253" s="359" t="s">
        <v>406</v>
      </c>
      <c r="B253" s="257" t="s">
        <v>407</v>
      </c>
      <c r="C253" s="285">
        <v>0</v>
      </c>
      <c r="D253" s="285">
        <v>2738800</v>
      </c>
      <c r="E253" s="285">
        <v>2738800</v>
      </c>
      <c r="F253" s="285">
        <v>0</v>
      </c>
      <c r="G253" s="285">
        <v>0</v>
      </c>
      <c r="H253" s="275">
        <v>0</v>
      </c>
      <c r="I253" s="354"/>
      <c r="J253" s="352"/>
    </row>
    <row r="254" spans="1:10" s="202" customFormat="1">
      <c r="A254" s="357" t="s">
        <v>408</v>
      </c>
      <c r="B254" s="254" t="s">
        <v>407</v>
      </c>
      <c r="C254" s="282">
        <v>0</v>
      </c>
      <c r="D254" s="282">
        <v>2738800</v>
      </c>
      <c r="E254" s="282">
        <v>2738800</v>
      </c>
      <c r="F254" s="282">
        <v>0</v>
      </c>
      <c r="G254" s="282">
        <v>0</v>
      </c>
      <c r="H254" s="273">
        <v>0</v>
      </c>
      <c r="I254" s="354"/>
      <c r="J254" s="352"/>
    </row>
    <row r="255" spans="1:10" s="202" customFormat="1">
      <c r="A255" s="255" t="s">
        <v>718</v>
      </c>
      <c r="B255" s="256" t="s">
        <v>719</v>
      </c>
      <c r="C255" s="266">
        <v>0</v>
      </c>
      <c r="D255" s="266">
        <v>0</v>
      </c>
      <c r="E255" s="266">
        <v>0</v>
      </c>
      <c r="F255" s="266">
        <v>0</v>
      </c>
      <c r="G255" s="266">
        <v>0</v>
      </c>
      <c r="H255" s="267">
        <v>0</v>
      </c>
      <c r="I255" s="354"/>
      <c r="J255" s="352"/>
    </row>
    <row r="256" spans="1:10" s="202" customFormat="1">
      <c r="A256" s="357" t="s">
        <v>720</v>
      </c>
      <c r="B256" s="254" t="s">
        <v>719</v>
      </c>
      <c r="C256" s="282">
        <v>0</v>
      </c>
      <c r="D256" s="282">
        <v>0</v>
      </c>
      <c r="E256" s="282">
        <v>0</v>
      </c>
      <c r="F256" s="282">
        <v>0</v>
      </c>
      <c r="G256" s="282">
        <v>0</v>
      </c>
      <c r="H256" s="273">
        <v>0</v>
      </c>
      <c r="I256" s="354"/>
      <c r="J256" s="352"/>
    </row>
    <row r="257" spans="1:10" s="202" customFormat="1">
      <c r="A257" s="359" t="s">
        <v>409</v>
      </c>
      <c r="B257" s="257" t="s">
        <v>410</v>
      </c>
      <c r="C257" s="285">
        <v>0</v>
      </c>
      <c r="D257" s="285">
        <v>59862100</v>
      </c>
      <c r="E257" s="285">
        <v>59862100</v>
      </c>
      <c r="F257" s="285">
        <v>0</v>
      </c>
      <c r="G257" s="285">
        <v>0</v>
      </c>
      <c r="H257" s="275">
        <v>0</v>
      </c>
      <c r="I257" s="354"/>
      <c r="J257" s="352"/>
    </row>
    <row r="258" spans="1:10" s="202" customFormat="1">
      <c r="A258" s="357" t="s">
        <v>411</v>
      </c>
      <c r="B258" s="254" t="s">
        <v>410</v>
      </c>
      <c r="C258" s="282">
        <v>0</v>
      </c>
      <c r="D258" s="282">
        <v>59862100</v>
      </c>
      <c r="E258" s="282">
        <v>59862100</v>
      </c>
      <c r="F258" s="282">
        <v>0</v>
      </c>
      <c r="G258" s="282">
        <v>0</v>
      </c>
      <c r="H258" s="273">
        <v>0</v>
      </c>
      <c r="I258" s="354"/>
      <c r="J258" s="352"/>
    </row>
    <row r="259" spans="1:10" s="202" customFormat="1">
      <c r="A259" s="359" t="s">
        <v>412</v>
      </c>
      <c r="B259" s="257" t="s">
        <v>413</v>
      </c>
      <c r="C259" s="285">
        <v>0</v>
      </c>
      <c r="D259" s="285">
        <v>42687800</v>
      </c>
      <c r="E259" s="285">
        <v>42687800</v>
      </c>
      <c r="F259" s="285">
        <v>0</v>
      </c>
      <c r="G259" s="285">
        <v>0</v>
      </c>
      <c r="H259" s="275">
        <v>0</v>
      </c>
      <c r="I259" s="354"/>
      <c r="J259" s="352"/>
    </row>
    <row r="260" spans="1:10" s="202" customFormat="1">
      <c r="A260" s="357" t="s">
        <v>414</v>
      </c>
      <c r="B260" s="254" t="s">
        <v>413</v>
      </c>
      <c r="C260" s="282">
        <v>0</v>
      </c>
      <c r="D260" s="282">
        <v>42687800</v>
      </c>
      <c r="E260" s="282">
        <v>42687800</v>
      </c>
      <c r="F260" s="282">
        <v>0</v>
      </c>
      <c r="G260" s="282">
        <v>0</v>
      </c>
      <c r="H260" s="273">
        <v>0</v>
      </c>
      <c r="I260" s="354"/>
      <c r="J260" s="352"/>
    </row>
    <row r="261" spans="1:10" s="202" customFormat="1">
      <c r="A261" s="359" t="s">
        <v>415</v>
      </c>
      <c r="B261" s="257" t="s">
        <v>416</v>
      </c>
      <c r="C261" s="285">
        <v>0</v>
      </c>
      <c r="D261" s="285">
        <v>20175900</v>
      </c>
      <c r="E261" s="285">
        <v>20175900</v>
      </c>
      <c r="F261" s="285">
        <v>0</v>
      </c>
      <c r="G261" s="285">
        <v>0</v>
      </c>
      <c r="H261" s="275">
        <v>0</v>
      </c>
      <c r="I261" s="354"/>
      <c r="J261" s="352"/>
    </row>
    <row r="262" spans="1:10" s="202" customFormat="1">
      <c r="A262" s="359" t="s">
        <v>417</v>
      </c>
      <c r="B262" s="257" t="s">
        <v>416</v>
      </c>
      <c r="C262" s="285">
        <v>0</v>
      </c>
      <c r="D262" s="285">
        <v>20175900</v>
      </c>
      <c r="E262" s="285">
        <v>20175900</v>
      </c>
      <c r="F262" s="285">
        <v>0</v>
      </c>
      <c r="G262" s="285">
        <v>0</v>
      </c>
      <c r="H262" s="275">
        <v>0</v>
      </c>
      <c r="I262" s="354"/>
      <c r="J262" s="352"/>
    </row>
    <row r="263" spans="1:10" s="202" customFormat="1">
      <c r="A263" s="359" t="s">
        <v>418</v>
      </c>
      <c r="B263" s="257" t="s">
        <v>419</v>
      </c>
      <c r="C263" s="285">
        <v>0</v>
      </c>
      <c r="D263" s="285">
        <v>4590495.83</v>
      </c>
      <c r="E263" s="285">
        <v>4590495.83</v>
      </c>
      <c r="F263" s="285">
        <v>0</v>
      </c>
      <c r="G263" s="285">
        <v>0</v>
      </c>
      <c r="H263" s="275">
        <v>0</v>
      </c>
      <c r="I263" s="354"/>
      <c r="J263" s="352"/>
    </row>
    <row r="264" spans="1:10" s="202" customFormat="1">
      <c r="A264" s="357" t="s">
        <v>420</v>
      </c>
      <c r="B264" s="254" t="s">
        <v>419</v>
      </c>
      <c r="C264" s="282">
        <v>0</v>
      </c>
      <c r="D264" s="282">
        <v>4590495.83</v>
      </c>
      <c r="E264" s="282">
        <v>4590495.83</v>
      </c>
      <c r="F264" s="282">
        <v>0</v>
      </c>
      <c r="G264" s="282">
        <v>0</v>
      </c>
      <c r="H264" s="273">
        <v>0</v>
      </c>
      <c r="I264" s="354"/>
      <c r="J264" s="352"/>
    </row>
    <row r="265" spans="1:10" s="202" customFormat="1">
      <c r="A265" s="139" t="s">
        <v>58</v>
      </c>
      <c r="B265" s="140" t="s">
        <v>59</v>
      </c>
      <c r="C265" s="264">
        <v>1805142406</v>
      </c>
      <c r="D265" s="264">
        <v>31435391</v>
      </c>
      <c r="E265" s="264">
        <v>0</v>
      </c>
      <c r="F265" s="264">
        <v>1773707015</v>
      </c>
      <c r="G265" s="264">
        <v>0</v>
      </c>
      <c r="H265" s="265">
        <v>1773707015</v>
      </c>
      <c r="I265" s="354"/>
      <c r="J265" s="352"/>
    </row>
    <row r="266" spans="1:10" s="202" customFormat="1">
      <c r="A266" s="355" t="s">
        <v>62</v>
      </c>
      <c r="B266" s="346" t="s">
        <v>63</v>
      </c>
      <c r="C266" s="347">
        <v>1805142406</v>
      </c>
      <c r="D266" s="347">
        <v>31435391</v>
      </c>
      <c r="E266" s="347">
        <v>0</v>
      </c>
      <c r="F266" s="347">
        <v>1773707015</v>
      </c>
      <c r="G266" s="347">
        <v>0</v>
      </c>
      <c r="H266" s="356">
        <v>1773707015</v>
      </c>
      <c r="I266" s="354"/>
      <c r="J266" s="352"/>
    </row>
    <row r="267" spans="1:10" s="202" customFormat="1">
      <c r="A267" s="255" t="s">
        <v>421</v>
      </c>
      <c r="B267" s="256" t="s">
        <v>422</v>
      </c>
      <c r="C267" s="266">
        <v>1805142406</v>
      </c>
      <c r="D267" s="266">
        <v>31435391</v>
      </c>
      <c r="E267" s="266">
        <v>0</v>
      </c>
      <c r="F267" s="266">
        <v>1773707015</v>
      </c>
      <c r="G267" s="266">
        <v>0</v>
      </c>
      <c r="H267" s="267">
        <v>1773707015</v>
      </c>
      <c r="I267" s="354"/>
      <c r="J267" s="352"/>
    </row>
    <row r="268" spans="1:10" s="202" customFormat="1">
      <c r="A268" s="359" t="s">
        <v>423</v>
      </c>
      <c r="B268" s="257" t="s">
        <v>422</v>
      </c>
      <c r="C268" s="285">
        <v>1805142406</v>
      </c>
      <c r="D268" s="285">
        <v>31435391</v>
      </c>
      <c r="E268" s="285">
        <v>0</v>
      </c>
      <c r="F268" s="285">
        <v>1773707015</v>
      </c>
      <c r="G268" s="274">
        <v>0</v>
      </c>
      <c r="H268" s="275">
        <v>1773707015</v>
      </c>
      <c r="I268" s="354"/>
      <c r="J268" s="352"/>
    </row>
    <row r="269" spans="1:10" s="202" customFormat="1">
      <c r="A269" s="137" t="s">
        <v>424</v>
      </c>
      <c r="B269" s="138" t="s">
        <v>75</v>
      </c>
      <c r="C269" s="270">
        <v>15573163376.379999</v>
      </c>
      <c r="D269" s="270">
        <v>0</v>
      </c>
      <c r="E269" s="270">
        <v>0</v>
      </c>
      <c r="F269" s="270">
        <v>15573163376.379999</v>
      </c>
      <c r="G269" s="270">
        <v>0</v>
      </c>
      <c r="H269" s="271">
        <v>15573163376.379999</v>
      </c>
      <c r="I269" s="354"/>
      <c r="J269" s="352"/>
    </row>
    <row r="270" spans="1:10" s="202" customFormat="1">
      <c r="A270" s="358" t="s">
        <v>70</v>
      </c>
      <c r="B270" s="259" t="s">
        <v>79</v>
      </c>
      <c r="C270" s="283">
        <v>15573163376.379999</v>
      </c>
      <c r="D270" s="283">
        <v>0</v>
      </c>
      <c r="E270" s="283">
        <v>0</v>
      </c>
      <c r="F270" s="283">
        <v>15573163376.379999</v>
      </c>
      <c r="G270" s="284">
        <v>0</v>
      </c>
      <c r="H270" s="340">
        <v>15573163376.379999</v>
      </c>
      <c r="I270" s="354"/>
      <c r="J270" s="352"/>
    </row>
    <row r="271" spans="1:10" s="202" customFormat="1">
      <c r="A271" s="360" t="s">
        <v>72</v>
      </c>
      <c r="B271" s="348" t="s">
        <v>82</v>
      </c>
      <c r="C271" s="349">
        <v>12771061542.1</v>
      </c>
      <c r="D271" s="349">
        <v>0</v>
      </c>
      <c r="E271" s="349">
        <v>0</v>
      </c>
      <c r="F271" s="349">
        <v>12771061542.1</v>
      </c>
      <c r="G271" s="353">
        <v>0</v>
      </c>
      <c r="H271" s="361">
        <v>12771061542.1</v>
      </c>
      <c r="I271" s="354"/>
      <c r="J271" s="352"/>
    </row>
    <row r="272" spans="1:10" s="202" customFormat="1">
      <c r="A272" s="359" t="s">
        <v>425</v>
      </c>
      <c r="B272" s="257" t="s">
        <v>426</v>
      </c>
      <c r="C272" s="285">
        <v>12771061542.1</v>
      </c>
      <c r="D272" s="285">
        <v>0</v>
      </c>
      <c r="E272" s="285">
        <v>0</v>
      </c>
      <c r="F272" s="285">
        <v>12771061542.1</v>
      </c>
      <c r="G272" s="274">
        <v>0</v>
      </c>
      <c r="H272" s="275">
        <v>12771061542.1</v>
      </c>
      <c r="I272" s="354"/>
      <c r="J272" s="352"/>
    </row>
    <row r="273" spans="1:10" s="202" customFormat="1">
      <c r="A273" s="357" t="s">
        <v>427</v>
      </c>
      <c r="B273" s="254" t="s">
        <v>428</v>
      </c>
      <c r="C273" s="282">
        <v>12771061542.1</v>
      </c>
      <c r="D273" s="282">
        <v>0</v>
      </c>
      <c r="E273" s="282">
        <v>0</v>
      </c>
      <c r="F273" s="282">
        <v>12771061542.1</v>
      </c>
      <c r="G273" s="272">
        <v>0</v>
      </c>
      <c r="H273" s="273">
        <v>12771061542.1</v>
      </c>
      <c r="I273" s="354"/>
      <c r="J273" s="352"/>
    </row>
    <row r="274" spans="1:10" s="202" customFormat="1">
      <c r="A274" s="360" t="s">
        <v>429</v>
      </c>
      <c r="B274" s="348" t="s">
        <v>430</v>
      </c>
      <c r="C274" s="349">
        <v>2802101834.2800002</v>
      </c>
      <c r="D274" s="349">
        <v>0</v>
      </c>
      <c r="E274" s="349">
        <v>0</v>
      </c>
      <c r="F274" s="349">
        <v>2802101834.2800002</v>
      </c>
      <c r="G274" s="353">
        <v>0</v>
      </c>
      <c r="H274" s="361">
        <v>2802101834.2800002</v>
      </c>
      <c r="I274" s="354"/>
      <c r="J274" s="352"/>
    </row>
    <row r="275" spans="1:10" s="202" customFormat="1">
      <c r="A275" s="359" t="s">
        <v>431</v>
      </c>
      <c r="B275" s="257" t="s">
        <v>432</v>
      </c>
      <c r="C275" s="285">
        <v>6036583545.0900002</v>
      </c>
      <c r="D275" s="285">
        <v>0</v>
      </c>
      <c r="E275" s="285">
        <v>0</v>
      </c>
      <c r="F275" s="285">
        <v>6036583545.0900002</v>
      </c>
      <c r="G275" s="274">
        <v>0</v>
      </c>
      <c r="H275" s="275">
        <v>6036583545.0900002</v>
      </c>
      <c r="I275" s="354"/>
      <c r="J275" s="352"/>
    </row>
    <row r="276" spans="1:10" s="202" customFormat="1">
      <c r="A276" s="357" t="s">
        <v>433</v>
      </c>
      <c r="B276" s="254" t="s">
        <v>432</v>
      </c>
      <c r="C276" s="282">
        <v>5928424260</v>
      </c>
      <c r="D276" s="282">
        <v>0</v>
      </c>
      <c r="E276" s="282">
        <v>0</v>
      </c>
      <c r="F276" s="282">
        <v>5928424260</v>
      </c>
      <c r="G276" s="272">
        <v>0</v>
      </c>
      <c r="H276" s="273">
        <v>5928424260</v>
      </c>
      <c r="I276" s="354"/>
      <c r="J276" s="352"/>
    </row>
    <row r="277" spans="1:10" s="202" customFormat="1" ht="25.5">
      <c r="A277" s="359" t="s">
        <v>434</v>
      </c>
      <c r="B277" s="257" t="s">
        <v>435</v>
      </c>
      <c r="C277" s="285">
        <v>108159285.09</v>
      </c>
      <c r="D277" s="285">
        <v>0</v>
      </c>
      <c r="E277" s="285">
        <v>0</v>
      </c>
      <c r="F277" s="285">
        <v>108159285.09</v>
      </c>
      <c r="G277" s="274">
        <v>0</v>
      </c>
      <c r="H277" s="275">
        <v>108159285.09</v>
      </c>
      <c r="I277" s="354"/>
      <c r="J277" s="352"/>
    </row>
    <row r="278" spans="1:10" s="202" customFormat="1">
      <c r="A278" s="359" t="s">
        <v>436</v>
      </c>
      <c r="B278" s="257" t="s">
        <v>437</v>
      </c>
      <c r="C278" s="285">
        <v>-3234481710.8099999</v>
      </c>
      <c r="D278" s="285">
        <v>0</v>
      </c>
      <c r="E278" s="285">
        <v>0</v>
      </c>
      <c r="F278" s="285">
        <v>-3234481710.8099999</v>
      </c>
      <c r="G278" s="274">
        <v>0</v>
      </c>
      <c r="H278" s="275">
        <v>-3234481710.8099999</v>
      </c>
      <c r="I278" s="354"/>
      <c r="J278" s="352"/>
    </row>
    <row r="279" spans="1:10" s="202" customFormat="1">
      <c r="A279" s="357" t="s">
        <v>438</v>
      </c>
      <c r="B279" s="254" t="s">
        <v>437</v>
      </c>
      <c r="C279" s="282">
        <v>-3181349384.8099999</v>
      </c>
      <c r="D279" s="282">
        <v>0</v>
      </c>
      <c r="E279" s="282">
        <v>0</v>
      </c>
      <c r="F279" s="282">
        <v>-3181349384.8099999</v>
      </c>
      <c r="G279" s="272">
        <v>0</v>
      </c>
      <c r="H279" s="273">
        <v>-3181349384.8099999</v>
      </c>
      <c r="I279" s="354"/>
      <c r="J279" s="352"/>
    </row>
    <row r="280" spans="1:10" s="202" customFormat="1" ht="25.5">
      <c r="A280" s="255" t="s">
        <v>439</v>
      </c>
      <c r="B280" s="256" t="s">
        <v>435</v>
      </c>
      <c r="C280" s="266">
        <v>-53132326</v>
      </c>
      <c r="D280" s="266">
        <v>0</v>
      </c>
      <c r="E280" s="266">
        <v>0</v>
      </c>
      <c r="F280" s="266">
        <v>-53132326</v>
      </c>
      <c r="G280" s="266">
        <v>0</v>
      </c>
      <c r="H280" s="267">
        <v>-53132326</v>
      </c>
      <c r="I280" s="354"/>
      <c r="J280" s="352"/>
    </row>
    <row r="281" spans="1:10" s="202" customFormat="1">
      <c r="A281" s="360" t="s">
        <v>78</v>
      </c>
      <c r="B281" s="348" t="s">
        <v>88</v>
      </c>
      <c r="C281" s="349">
        <v>0</v>
      </c>
      <c r="D281" s="349">
        <v>0</v>
      </c>
      <c r="E281" s="349">
        <v>0</v>
      </c>
      <c r="F281" s="349">
        <v>0</v>
      </c>
      <c r="G281" s="353">
        <v>0</v>
      </c>
      <c r="H281" s="361">
        <v>0</v>
      </c>
      <c r="I281" s="354"/>
      <c r="J281" s="352"/>
    </row>
    <row r="282" spans="1:10" s="202" customFormat="1">
      <c r="A282" s="359" t="s">
        <v>583</v>
      </c>
      <c r="B282" s="257" t="s">
        <v>584</v>
      </c>
      <c r="C282" s="285">
        <v>0</v>
      </c>
      <c r="D282" s="285">
        <v>0</v>
      </c>
      <c r="E282" s="285">
        <v>0</v>
      </c>
      <c r="F282" s="285">
        <v>0</v>
      </c>
      <c r="G282" s="274">
        <v>0</v>
      </c>
      <c r="H282" s="275">
        <v>0</v>
      </c>
      <c r="I282" s="354"/>
      <c r="J282" s="352"/>
    </row>
    <row r="283" spans="1:10" s="202" customFormat="1">
      <c r="A283" s="243" t="s">
        <v>585</v>
      </c>
      <c r="B283" s="244" t="s">
        <v>586</v>
      </c>
      <c r="C283" s="268">
        <v>0</v>
      </c>
      <c r="D283" s="268">
        <v>0</v>
      </c>
      <c r="E283" s="268">
        <v>0</v>
      </c>
      <c r="F283" s="268">
        <v>0</v>
      </c>
      <c r="G283" s="268">
        <v>0</v>
      </c>
      <c r="H283" s="269">
        <v>0</v>
      </c>
      <c r="I283" s="354"/>
      <c r="J283" s="352"/>
    </row>
    <row r="284" spans="1:10" s="202" customFormat="1" ht="25.5">
      <c r="A284" s="355" t="s">
        <v>721</v>
      </c>
      <c r="B284" s="346" t="s">
        <v>91</v>
      </c>
      <c r="C284" s="347">
        <v>0</v>
      </c>
      <c r="D284" s="347">
        <v>0</v>
      </c>
      <c r="E284" s="347">
        <v>0</v>
      </c>
      <c r="F284" s="347">
        <v>0</v>
      </c>
      <c r="G284" s="347">
        <v>0</v>
      </c>
      <c r="H284" s="356">
        <v>0</v>
      </c>
      <c r="I284" s="354"/>
      <c r="J284" s="352"/>
    </row>
    <row r="285" spans="1:10" s="202" customFormat="1">
      <c r="A285" s="359" t="s">
        <v>722</v>
      </c>
      <c r="B285" s="257" t="s">
        <v>723</v>
      </c>
      <c r="C285" s="285">
        <v>0</v>
      </c>
      <c r="D285" s="285">
        <v>0</v>
      </c>
      <c r="E285" s="285">
        <v>0</v>
      </c>
      <c r="F285" s="285">
        <v>0</v>
      </c>
      <c r="G285" s="274">
        <v>0</v>
      </c>
      <c r="H285" s="275">
        <v>0</v>
      </c>
      <c r="I285" s="354"/>
      <c r="J285" s="352"/>
    </row>
    <row r="286" spans="1:10" s="202" customFormat="1">
      <c r="A286" s="357" t="s">
        <v>724</v>
      </c>
      <c r="B286" s="254" t="s">
        <v>725</v>
      </c>
      <c r="C286" s="282">
        <v>0</v>
      </c>
      <c r="D286" s="282">
        <v>0</v>
      </c>
      <c r="E286" s="282">
        <v>0</v>
      </c>
      <c r="F286" s="282">
        <v>0</v>
      </c>
      <c r="G286" s="272">
        <v>0</v>
      </c>
      <c r="H286" s="273">
        <v>0</v>
      </c>
      <c r="I286" s="354"/>
      <c r="J286" s="352"/>
    </row>
    <row r="287" spans="1:10" s="202" customFormat="1">
      <c r="A287" s="243" t="s">
        <v>726</v>
      </c>
      <c r="B287" s="244" t="s">
        <v>727</v>
      </c>
      <c r="C287" s="268">
        <v>0</v>
      </c>
      <c r="D287" s="268">
        <v>0</v>
      </c>
      <c r="E287" s="268">
        <v>0</v>
      </c>
      <c r="F287" s="268">
        <v>0</v>
      </c>
      <c r="G287" s="268">
        <v>0</v>
      </c>
      <c r="H287" s="269">
        <v>0</v>
      </c>
      <c r="I287" s="354"/>
      <c r="J287" s="352"/>
    </row>
    <row r="288" spans="1:10" s="202" customFormat="1">
      <c r="A288" s="243" t="s">
        <v>728</v>
      </c>
      <c r="B288" s="244" t="s">
        <v>729</v>
      </c>
      <c r="C288" s="268">
        <v>0</v>
      </c>
      <c r="D288" s="268">
        <v>0</v>
      </c>
      <c r="E288" s="268">
        <v>0</v>
      </c>
      <c r="F288" s="268">
        <v>0</v>
      </c>
      <c r="G288" s="268">
        <v>0</v>
      </c>
      <c r="H288" s="269">
        <v>0</v>
      </c>
      <c r="I288" s="354"/>
      <c r="J288" s="352"/>
    </row>
    <row r="289" spans="1:10" s="202" customFormat="1">
      <c r="A289" s="255" t="s">
        <v>730</v>
      </c>
      <c r="B289" s="256" t="s">
        <v>542</v>
      </c>
      <c r="C289" s="266">
        <v>0</v>
      </c>
      <c r="D289" s="266">
        <v>0</v>
      </c>
      <c r="E289" s="266">
        <v>0</v>
      </c>
      <c r="F289" s="266">
        <v>0</v>
      </c>
      <c r="G289" s="266">
        <v>0</v>
      </c>
      <c r="H289" s="267">
        <v>0</v>
      </c>
      <c r="I289" s="354"/>
      <c r="J289" s="352"/>
    </row>
    <row r="290" spans="1:10" s="202" customFormat="1">
      <c r="A290" s="359" t="s">
        <v>731</v>
      </c>
      <c r="B290" s="257" t="s">
        <v>732</v>
      </c>
      <c r="C290" s="285">
        <v>0</v>
      </c>
      <c r="D290" s="285">
        <v>0</v>
      </c>
      <c r="E290" s="285">
        <v>0</v>
      </c>
      <c r="F290" s="285">
        <v>0</v>
      </c>
      <c r="G290" s="274">
        <v>0</v>
      </c>
      <c r="H290" s="275">
        <v>0</v>
      </c>
      <c r="I290" s="354"/>
      <c r="J290" s="352"/>
    </row>
    <row r="291" spans="1:10" s="202" customFormat="1">
      <c r="A291" s="357" t="s">
        <v>733</v>
      </c>
      <c r="B291" s="254" t="s">
        <v>734</v>
      </c>
      <c r="C291" s="282">
        <v>0</v>
      </c>
      <c r="D291" s="282">
        <v>0</v>
      </c>
      <c r="E291" s="282">
        <v>0</v>
      </c>
      <c r="F291" s="282">
        <v>0</v>
      </c>
      <c r="G291" s="272">
        <v>0</v>
      </c>
      <c r="H291" s="273">
        <v>0</v>
      </c>
      <c r="I291" s="354"/>
      <c r="J291" s="352"/>
    </row>
    <row r="292" spans="1:10" s="202" customFormat="1" ht="25.5">
      <c r="A292" s="243" t="s">
        <v>735</v>
      </c>
      <c r="B292" s="244" t="s">
        <v>736</v>
      </c>
      <c r="C292" s="268">
        <v>0</v>
      </c>
      <c r="D292" s="268">
        <v>0</v>
      </c>
      <c r="E292" s="268">
        <v>0</v>
      </c>
      <c r="F292" s="268">
        <v>0</v>
      </c>
      <c r="G292" s="268">
        <v>0</v>
      </c>
      <c r="H292" s="269">
        <v>0</v>
      </c>
      <c r="I292" s="354"/>
      <c r="J292" s="352"/>
    </row>
    <row r="293" spans="1:10" s="202" customFormat="1" ht="25.5">
      <c r="A293" s="255" t="s">
        <v>737</v>
      </c>
      <c r="B293" s="256" t="s">
        <v>738</v>
      </c>
      <c r="C293" s="266">
        <v>0</v>
      </c>
      <c r="D293" s="266">
        <v>0</v>
      </c>
      <c r="E293" s="266">
        <v>0</v>
      </c>
      <c r="F293" s="266">
        <v>0</v>
      </c>
      <c r="G293" s="266">
        <v>0</v>
      </c>
      <c r="H293" s="267">
        <v>0</v>
      </c>
      <c r="I293" s="354"/>
      <c r="J293" s="352"/>
    </row>
    <row r="294" spans="1:10" s="202" customFormat="1">
      <c r="A294" s="359" t="s">
        <v>739</v>
      </c>
      <c r="B294" s="257" t="s">
        <v>740</v>
      </c>
      <c r="C294" s="285">
        <v>0</v>
      </c>
      <c r="D294" s="285">
        <v>0</v>
      </c>
      <c r="E294" s="285">
        <v>0</v>
      </c>
      <c r="F294" s="285">
        <v>0</v>
      </c>
      <c r="G294" s="274">
        <v>0</v>
      </c>
      <c r="H294" s="275">
        <v>0</v>
      </c>
      <c r="I294" s="354"/>
      <c r="J294" s="352"/>
    </row>
    <row r="295" spans="1:10" s="202" customFormat="1">
      <c r="A295" s="359" t="s">
        <v>741</v>
      </c>
      <c r="B295" s="257" t="s">
        <v>742</v>
      </c>
      <c r="C295" s="285">
        <v>0</v>
      </c>
      <c r="D295" s="285">
        <v>0</v>
      </c>
      <c r="E295" s="285">
        <v>0</v>
      </c>
      <c r="F295" s="285">
        <v>0</v>
      </c>
      <c r="G295" s="274">
        <v>0</v>
      </c>
      <c r="H295" s="275">
        <v>0</v>
      </c>
      <c r="I295" s="354"/>
      <c r="J295" s="352"/>
    </row>
    <row r="296" spans="1:10" s="202" customFormat="1">
      <c r="A296" s="243" t="s">
        <v>743</v>
      </c>
      <c r="B296" s="244" t="s">
        <v>744</v>
      </c>
      <c r="C296" s="268">
        <v>0</v>
      </c>
      <c r="D296" s="268">
        <v>0</v>
      </c>
      <c r="E296" s="268">
        <v>0</v>
      </c>
      <c r="F296" s="268">
        <v>0</v>
      </c>
      <c r="G296" s="268">
        <v>0</v>
      </c>
      <c r="H296" s="269">
        <v>0</v>
      </c>
      <c r="I296" s="354"/>
      <c r="J296" s="352"/>
    </row>
    <row r="297" spans="1:10" s="202" customFormat="1">
      <c r="A297" s="359" t="s">
        <v>745</v>
      </c>
      <c r="B297" s="257" t="s">
        <v>746</v>
      </c>
      <c r="C297" s="285">
        <v>0</v>
      </c>
      <c r="D297" s="285">
        <v>0</v>
      </c>
      <c r="E297" s="285">
        <v>0</v>
      </c>
      <c r="F297" s="285">
        <v>0</v>
      </c>
      <c r="G297" s="274">
        <v>0</v>
      </c>
      <c r="H297" s="275">
        <v>0</v>
      </c>
      <c r="I297" s="354"/>
      <c r="J297" s="352"/>
    </row>
    <row r="298" spans="1:10" s="202" customFormat="1">
      <c r="A298" s="255" t="s">
        <v>747</v>
      </c>
      <c r="B298" s="256" t="s">
        <v>748</v>
      </c>
      <c r="C298" s="266">
        <v>0</v>
      </c>
      <c r="D298" s="266">
        <v>0</v>
      </c>
      <c r="E298" s="266">
        <v>0</v>
      </c>
      <c r="F298" s="266">
        <v>0</v>
      </c>
      <c r="G298" s="266">
        <v>0</v>
      </c>
      <c r="H298" s="267">
        <v>0</v>
      </c>
      <c r="I298" s="354"/>
      <c r="J298" s="352"/>
    </row>
    <row r="299" spans="1:10" s="202" customFormat="1">
      <c r="A299" s="255" t="s">
        <v>749</v>
      </c>
      <c r="B299" s="256" t="s">
        <v>750</v>
      </c>
      <c r="C299" s="266">
        <v>0</v>
      </c>
      <c r="D299" s="266">
        <v>0</v>
      </c>
      <c r="E299" s="266">
        <v>0</v>
      </c>
      <c r="F299" s="266">
        <v>0</v>
      </c>
      <c r="G299" s="274">
        <v>0</v>
      </c>
      <c r="H299" s="267">
        <v>0</v>
      </c>
      <c r="I299" s="354"/>
      <c r="J299" s="352"/>
    </row>
    <row r="300" spans="1:10" s="202" customFormat="1">
      <c r="A300" s="255" t="s">
        <v>751</v>
      </c>
      <c r="B300" s="256" t="s">
        <v>752</v>
      </c>
      <c r="C300" s="266">
        <v>0</v>
      </c>
      <c r="D300" s="266">
        <v>0</v>
      </c>
      <c r="E300" s="266">
        <v>0</v>
      </c>
      <c r="F300" s="266">
        <v>0</v>
      </c>
      <c r="G300" s="274">
        <v>0</v>
      </c>
      <c r="H300" s="267">
        <v>0</v>
      </c>
      <c r="I300" s="354"/>
      <c r="J300" s="352"/>
    </row>
    <row r="301" spans="1:10" s="202" customFormat="1">
      <c r="A301" s="359" t="s">
        <v>753</v>
      </c>
      <c r="B301" s="257" t="s">
        <v>754</v>
      </c>
      <c r="C301" s="285">
        <v>0</v>
      </c>
      <c r="D301" s="285">
        <v>0</v>
      </c>
      <c r="E301" s="285">
        <v>0</v>
      </c>
      <c r="F301" s="285">
        <v>0</v>
      </c>
      <c r="G301" s="274">
        <v>0</v>
      </c>
      <c r="H301" s="275">
        <v>0</v>
      </c>
      <c r="I301" s="354"/>
      <c r="J301" s="352"/>
    </row>
    <row r="302" spans="1:10" s="202" customFormat="1">
      <c r="A302" s="137" t="s">
        <v>142</v>
      </c>
      <c r="B302" s="138" t="s">
        <v>440</v>
      </c>
      <c r="C302" s="270">
        <v>9215790762</v>
      </c>
      <c r="D302" s="270">
        <v>62073129</v>
      </c>
      <c r="E302" s="270">
        <v>278948067</v>
      </c>
      <c r="F302" s="270">
        <v>9432665700</v>
      </c>
      <c r="G302" s="270">
        <v>0</v>
      </c>
      <c r="H302" s="271">
        <v>9432665700</v>
      </c>
      <c r="I302" s="354"/>
      <c r="J302" s="352"/>
    </row>
    <row r="303" spans="1:10" s="202" customFormat="1">
      <c r="A303" s="139" t="s">
        <v>144</v>
      </c>
      <c r="B303" s="140" t="s">
        <v>145</v>
      </c>
      <c r="C303" s="264">
        <v>9152150627</v>
      </c>
      <c r="D303" s="264">
        <v>62073129</v>
      </c>
      <c r="E303" s="264">
        <v>146783788.09999999</v>
      </c>
      <c r="F303" s="264">
        <v>9236861286.1000004</v>
      </c>
      <c r="G303" s="284">
        <v>0</v>
      </c>
      <c r="H303" s="265">
        <v>9236861286.1000004</v>
      </c>
      <c r="I303" s="354"/>
      <c r="J303" s="352"/>
    </row>
    <row r="304" spans="1:10" s="202" customFormat="1">
      <c r="A304" s="360" t="s">
        <v>146</v>
      </c>
      <c r="B304" s="348" t="s">
        <v>147</v>
      </c>
      <c r="C304" s="349">
        <v>9152150627</v>
      </c>
      <c r="D304" s="349">
        <v>62073129</v>
      </c>
      <c r="E304" s="349">
        <v>146783788.09999999</v>
      </c>
      <c r="F304" s="349">
        <v>9236861286.1000004</v>
      </c>
      <c r="G304" s="353">
        <v>0</v>
      </c>
      <c r="H304" s="361">
        <v>9236861286.1000004</v>
      </c>
      <c r="I304" s="354"/>
      <c r="J304" s="352"/>
    </row>
    <row r="305" spans="1:10" s="202" customFormat="1">
      <c r="A305" s="359" t="s">
        <v>441</v>
      </c>
      <c r="B305" s="257" t="s">
        <v>207</v>
      </c>
      <c r="C305" s="285">
        <v>9152150627</v>
      </c>
      <c r="D305" s="285">
        <v>62073129</v>
      </c>
      <c r="E305" s="285">
        <v>146783788.09999999</v>
      </c>
      <c r="F305" s="285">
        <v>9236861286.1000004</v>
      </c>
      <c r="G305" s="274">
        <v>0</v>
      </c>
      <c r="H305" s="275">
        <v>9236861286.1000004</v>
      </c>
      <c r="I305" s="354"/>
      <c r="J305" s="352"/>
    </row>
    <row r="306" spans="1:10" s="202" customFormat="1">
      <c r="A306" s="357" t="s">
        <v>442</v>
      </c>
      <c r="B306" s="254" t="s">
        <v>207</v>
      </c>
      <c r="C306" s="282">
        <v>9152150627</v>
      </c>
      <c r="D306" s="282">
        <v>62073129</v>
      </c>
      <c r="E306" s="282">
        <v>146783788.09999999</v>
      </c>
      <c r="F306" s="282">
        <v>9236861286.1000004</v>
      </c>
      <c r="G306" s="272">
        <v>0</v>
      </c>
      <c r="H306" s="273">
        <v>9236861286.1000004</v>
      </c>
      <c r="I306" s="354"/>
      <c r="J306" s="352"/>
    </row>
    <row r="307" spans="1:10" s="202" customFormat="1">
      <c r="A307" s="358" t="s">
        <v>150</v>
      </c>
      <c r="B307" s="259" t="s">
        <v>151</v>
      </c>
      <c r="C307" s="283">
        <v>63640135</v>
      </c>
      <c r="D307" s="283">
        <v>0</v>
      </c>
      <c r="E307" s="283">
        <v>132164278.90000001</v>
      </c>
      <c r="F307" s="283">
        <v>195804413.90000001</v>
      </c>
      <c r="G307" s="284">
        <v>0</v>
      </c>
      <c r="H307" s="340">
        <v>195804413.90000001</v>
      </c>
      <c r="I307" s="354"/>
      <c r="J307" s="352"/>
    </row>
    <row r="308" spans="1:10" s="202" customFormat="1">
      <c r="A308" s="355" t="s">
        <v>152</v>
      </c>
      <c r="B308" s="346" t="s">
        <v>153</v>
      </c>
      <c r="C308" s="347">
        <v>63640135</v>
      </c>
      <c r="D308" s="347">
        <v>0</v>
      </c>
      <c r="E308" s="347">
        <v>103183829.90000001</v>
      </c>
      <c r="F308" s="347">
        <v>166823964.90000001</v>
      </c>
      <c r="G308" s="353">
        <v>0</v>
      </c>
      <c r="H308" s="356">
        <v>166823964.90000001</v>
      </c>
      <c r="I308" s="354"/>
      <c r="J308" s="352"/>
    </row>
    <row r="309" spans="1:10" s="202" customFormat="1" ht="25.5">
      <c r="A309" s="255" t="s">
        <v>757</v>
      </c>
      <c r="B309" s="256" t="s">
        <v>758</v>
      </c>
      <c r="C309" s="266">
        <v>10188512</v>
      </c>
      <c r="D309" s="266">
        <v>0</v>
      </c>
      <c r="E309" s="266">
        <v>14969466</v>
      </c>
      <c r="F309" s="266">
        <v>25157978</v>
      </c>
      <c r="G309" s="266">
        <v>0</v>
      </c>
      <c r="H309" s="267">
        <v>25157978</v>
      </c>
      <c r="I309" s="354"/>
      <c r="J309" s="352"/>
    </row>
    <row r="310" spans="1:10" s="202" customFormat="1" ht="25.5">
      <c r="A310" s="255" t="s">
        <v>759</v>
      </c>
      <c r="B310" s="256" t="s">
        <v>758</v>
      </c>
      <c r="C310" s="266">
        <v>10188512</v>
      </c>
      <c r="D310" s="266">
        <v>0</v>
      </c>
      <c r="E310" s="266">
        <v>14969466</v>
      </c>
      <c r="F310" s="266">
        <v>25157978</v>
      </c>
      <c r="G310" s="274">
        <v>0</v>
      </c>
      <c r="H310" s="267">
        <v>25157978</v>
      </c>
      <c r="I310" s="354"/>
      <c r="J310" s="352"/>
    </row>
    <row r="311" spans="1:10" s="202" customFormat="1">
      <c r="A311" s="359" t="s">
        <v>443</v>
      </c>
      <c r="B311" s="257" t="s">
        <v>444</v>
      </c>
      <c r="C311" s="285">
        <v>53451623</v>
      </c>
      <c r="D311" s="285">
        <v>0</v>
      </c>
      <c r="E311" s="285">
        <v>88214363.900000006</v>
      </c>
      <c r="F311" s="285">
        <v>141665986.90000001</v>
      </c>
      <c r="G311" s="274">
        <v>0</v>
      </c>
      <c r="H311" s="275">
        <v>141665986.90000001</v>
      </c>
      <c r="I311" s="354"/>
      <c r="J311" s="352"/>
    </row>
    <row r="312" spans="1:10" s="202" customFormat="1">
      <c r="A312" s="359" t="s">
        <v>445</v>
      </c>
      <c r="B312" s="257" t="s">
        <v>444</v>
      </c>
      <c r="C312" s="285">
        <v>53451623</v>
      </c>
      <c r="D312" s="285">
        <v>0</v>
      </c>
      <c r="E312" s="285">
        <v>88214363.900000006</v>
      </c>
      <c r="F312" s="285">
        <v>141665986.90000001</v>
      </c>
      <c r="G312" s="274">
        <v>0</v>
      </c>
      <c r="H312" s="275">
        <v>141665986.90000001</v>
      </c>
      <c r="I312" s="354"/>
      <c r="J312" s="352"/>
    </row>
    <row r="313" spans="1:10" s="202" customFormat="1">
      <c r="A313" s="355" t="s">
        <v>154</v>
      </c>
      <c r="B313" s="346" t="s">
        <v>155</v>
      </c>
      <c r="C313" s="347">
        <v>0</v>
      </c>
      <c r="D313" s="347">
        <v>0</v>
      </c>
      <c r="E313" s="347">
        <v>28217047</v>
      </c>
      <c r="F313" s="347">
        <v>28217047</v>
      </c>
      <c r="G313" s="353">
        <v>0</v>
      </c>
      <c r="H313" s="356">
        <v>28217047</v>
      </c>
      <c r="I313" s="354"/>
      <c r="J313" s="352"/>
    </row>
    <row r="314" spans="1:10" s="202" customFormat="1">
      <c r="A314" s="359" t="s">
        <v>793</v>
      </c>
      <c r="B314" s="257" t="s">
        <v>794</v>
      </c>
      <c r="C314" s="285">
        <v>0</v>
      </c>
      <c r="D314" s="285">
        <v>0</v>
      </c>
      <c r="E314" s="285">
        <v>28216739</v>
      </c>
      <c r="F314" s="285">
        <v>28216739</v>
      </c>
      <c r="G314" s="274">
        <v>0</v>
      </c>
      <c r="H314" s="275">
        <v>28216739</v>
      </c>
      <c r="I314" s="354"/>
      <c r="J314" s="352"/>
    </row>
    <row r="315" spans="1:10" s="202" customFormat="1" ht="25.5">
      <c r="A315" s="357" t="s">
        <v>795</v>
      </c>
      <c r="B315" s="254" t="s">
        <v>796</v>
      </c>
      <c r="C315" s="282">
        <v>0</v>
      </c>
      <c r="D315" s="282">
        <v>0</v>
      </c>
      <c r="E315" s="282">
        <v>28216739</v>
      </c>
      <c r="F315" s="282">
        <v>28216739</v>
      </c>
      <c r="G315" s="272">
        <v>0</v>
      </c>
      <c r="H315" s="273">
        <v>28216739</v>
      </c>
      <c r="I315" s="354"/>
      <c r="J315" s="352"/>
    </row>
    <row r="316" spans="1:10" s="202" customFormat="1">
      <c r="A316" s="255" t="s">
        <v>760</v>
      </c>
      <c r="B316" s="256" t="s">
        <v>761</v>
      </c>
      <c r="C316" s="266">
        <v>0</v>
      </c>
      <c r="D316" s="266">
        <v>0</v>
      </c>
      <c r="E316" s="266">
        <v>308</v>
      </c>
      <c r="F316" s="266">
        <v>308</v>
      </c>
      <c r="G316" s="274">
        <v>0</v>
      </c>
      <c r="H316" s="267">
        <v>308</v>
      </c>
      <c r="I316" s="354"/>
      <c r="J316" s="352"/>
    </row>
    <row r="317" spans="1:10" s="202" customFormat="1">
      <c r="A317" s="243" t="s">
        <v>762</v>
      </c>
      <c r="B317" s="244" t="s">
        <v>446</v>
      </c>
      <c r="C317" s="268">
        <v>0</v>
      </c>
      <c r="D317" s="268">
        <v>0</v>
      </c>
      <c r="E317" s="268">
        <v>308</v>
      </c>
      <c r="F317" s="268">
        <v>308</v>
      </c>
      <c r="G317" s="272">
        <v>0</v>
      </c>
      <c r="H317" s="269">
        <v>308</v>
      </c>
      <c r="I317" s="354"/>
      <c r="J317" s="352"/>
    </row>
    <row r="318" spans="1:10" s="202" customFormat="1" ht="25.5">
      <c r="A318" s="360" t="s">
        <v>783</v>
      </c>
      <c r="B318" s="348" t="s">
        <v>784</v>
      </c>
      <c r="C318" s="349">
        <v>0</v>
      </c>
      <c r="D318" s="349">
        <v>0</v>
      </c>
      <c r="E318" s="349">
        <v>763402</v>
      </c>
      <c r="F318" s="349">
        <v>763402</v>
      </c>
      <c r="G318" s="353">
        <v>0</v>
      </c>
      <c r="H318" s="361">
        <v>763402</v>
      </c>
      <c r="I318" s="354"/>
      <c r="J318" s="352"/>
    </row>
    <row r="319" spans="1:10" s="202" customFormat="1">
      <c r="A319" s="359" t="s">
        <v>785</v>
      </c>
      <c r="B319" s="257" t="s">
        <v>723</v>
      </c>
      <c r="C319" s="285">
        <v>0</v>
      </c>
      <c r="D319" s="285">
        <v>0</v>
      </c>
      <c r="E319" s="285">
        <v>763402</v>
      </c>
      <c r="F319" s="285">
        <v>763402</v>
      </c>
      <c r="G319" s="274">
        <v>0</v>
      </c>
      <c r="H319" s="275">
        <v>763402</v>
      </c>
      <c r="I319" s="354"/>
      <c r="J319" s="352"/>
    </row>
    <row r="320" spans="1:10" s="202" customFormat="1">
      <c r="A320" s="255" t="s">
        <v>786</v>
      </c>
      <c r="B320" s="256" t="s">
        <v>787</v>
      </c>
      <c r="C320" s="266">
        <v>0</v>
      </c>
      <c r="D320" s="266">
        <v>0</v>
      </c>
      <c r="E320" s="266">
        <v>763402</v>
      </c>
      <c r="F320" s="266">
        <v>763402</v>
      </c>
      <c r="G320" s="274">
        <v>0</v>
      </c>
      <c r="H320" s="267">
        <v>763402</v>
      </c>
      <c r="I320" s="354"/>
      <c r="J320" s="352"/>
    </row>
    <row r="321" spans="1:11" s="202" customFormat="1">
      <c r="A321" s="137" t="s">
        <v>157</v>
      </c>
      <c r="B321" s="138" t="s">
        <v>158</v>
      </c>
      <c r="C321" s="270">
        <v>2461033834.4400001</v>
      </c>
      <c r="D321" s="270">
        <v>1906087594.6300001</v>
      </c>
      <c r="E321" s="270">
        <v>22831255</v>
      </c>
      <c r="F321" s="270">
        <v>4344290174.0699997</v>
      </c>
      <c r="G321" s="270">
        <v>0</v>
      </c>
      <c r="H321" s="271">
        <v>4344290174.0699997</v>
      </c>
      <c r="I321" s="354"/>
      <c r="J321" s="352"/>
    </row>
    <row r="322" spans="1:11" s="202" customFormat="1">
      <c r="A322" s="358" t="s">
        <v>159</v>
      </c>
      <c r="B322" s="259" t="s">
        <v>160</v>
      </c>
      <c r="C322" s="283">
        <v>2375780393.4400001</v>
      </c>
      <c r="D322" s="283">
        <v>1866330805.6300001</v>
      </c>
      <c r="E322" s="283">
        <v>19612603</v>
      </c>
      <c r="F322" s="283">
        <v>4222498596.0700002</v>
      </c>
      <c r="G322" s="284">
        <v>0</v>
      </c>
      <c r="H322" s="340">
        <v>4222498596.0700002</v>
      </c>
      <c r="I322" s="354"/>
      <c r="J322" s="352"/>
    </row>
    <row r="323" spans="1:11" s="202" customFormat="1">
      <c r="A323" s="360" t="s">
        <v>161</v>
      </c>
      <c r="B323" s="348" t="s">
        <v>162</v>
      </c>
      <c r="C323" s="349">
        <v>1058660681</v>
      </c>
      <c r="D323" s="349">
        <v>511917044</v>
      </c>
      <c r="E323" s="349">
        <v>0</v>
      </c>
      <c r="F323" s="349">
        <v>1570577725</v>
      </c>
      <c r="G323" s="353">
        <v>0</v>
      </c>
      <c r="H323" s="361">
        <v>1570577725</v>
      </c>
      <c r="I323" s="354"/>
      <c r="J323" s="352"/>
    </row>
    <row r="324" spans="1:11" s="202" customFormat="1">
      <c r="A324" s="359" t="s">
        <v>447</v>
      </c>
      <c r="B324" s="257" t="s">
        <v>448</v>
      </c>
      <c r="C324" s="285">
        <v>746758888</v>
      </c>
      <c r="D324" s="285">
        <v>368505426</v>
      </c>
      <c r="E324" s="285">
        <v>0</v>
      </c>
      <c r="F324" s="285">
        <v>1115264314</v>
      </c>
      <c r="G324" s="274">
        <v>0</v>
      </c>
      <c r="H324" s="275">
        <v>1115264314</v>
      </c>
      <c r="I324" s="354"/>
      <c r="J324" s="352"/>
    </row>
    <row r="325" spans="1:11" s="202" customFormat="1">
      <c r="A325" s="359" t="s">
        <v>449</v>
      </c>
      <c r="B325" s="257" t="s">
        <v>448</v>
      </c>
      <c r="C325" s="285">
        <v>746758888</v>
      </c>
      <c r="D325" s="285">
        <v>368505426</v>
      </c>
      <c r="E325" s="285">
        <v>0</v>
      </c>
      <c r="F325" s="285">
        <v>1115264314</v>
      </c>
      <c r="G325" s="274">
        <v>0</v>
      </c>
      <c r="H325" s="275">
        <v>1115264314</v>
      </c>
      <c r="I325" s="354"/>
      <c r="J325" s="352"/>
    </row>
    <row r="326" spans="1:11" s="202" customFormat="1">
      <c r="A326" s="255" t="s">
        <v>453</v>
      </c>
      <c r="B326" s="256" t="s">
        <v>454</v>
      </c>
      <c r="C326" s="266">
        <v>74766272</v>
      </c>
      <c r="D326" s="266">
        <v>37383136</v>
      </c>
      <c r="E326" s="266">
        <v>0</v>
      </c>
      <c r="F326" s="266">
        <v>112149408</v>
      </c>
      <c r="G326" s="274">
        <v>0</v>
      </c>
      <c r="H326" s="267">
        <v>112149408</v>
      </c>
      <c r="I326" s="354"/>
      <c r="J326" s="352"/>
    </row>
    <row r="327" spans="1:11" s="202" customFormat="1">
      <c r="A327" s="359" t="s">
        <v>455</v>
      </c>
      <c r="B327" s="257" t="s">
        <v>454</v>
      </c>
      <c r="C327" s="285">
        <v>74766272</v>
      </c>
      <c r="D327" s="285">
        <v>37383136</v>
      </c>
      <c r="E327" s="285">
        <v>0</v>
      </c>
      <c r="F327" s="285">
        <v>112149408</v>
      </c>
      <c r="G327" s="274">
        <v>0</v>
      </c>
      <c r="H327" s="275">
        <v>112149408</v>
      </c>
      <c r="I327" s="354"/>
      <c r="J327" s="352"/>
    </row>
    <row r="328" spans="1:11" s="202" customFormat="1">
      <c r="A328" s="359" t="s">
        <v>456</v>
      </c>
      <c r="B328" s="257" t="s">
        <v>457</v>
      </c>
      <c r="C328" s="285">
        <v>176021016</v>
      </c>
      <c r="D328" s="285">
        <v>82906170</v>
      </c>
      <c r="E328" s="285">
        <v>0</v>
      </c>
      <c r="F328" s="285">
        <v>258927186</v>
      </c>
      <c r="G328" s="274">
        <v>0</v>
      </c>
      <c r="H328" s="275">
        <v>258927186</v>
      </c>
      <c r="I328" s="354"/>
      <c r="J328" s="352"/>
    </row>
    <row r="329" spans="1:11">
      <c r="A329" s="362" t="s">
        <v>458</v>
      </c>
      <c r="B329" s="278" t="s">
        <v>457</v>
      </c>
      <c r="C329" s="287">
        <v>176021016</v>
      </c>
      <c r="D329" s="287">
        <v>82906170</v>
      </c>
      <c r="E329" s="287">
        <v>0</v>
      </c>
      <c r="F329" s="287">
        <v>258927186</v>
      </c>
      <c r="G329" s="274">
        <v>0</v>
      </c>
      <c r="H329" s="363">
        <v>258927186</v>
      </c>
      <c r="I329" s="354"/>
      <c r="J329" s="352"/>
      <c r="K329" s="202"/>
    </row>
    <row r="330" spans="1:11">
      <c r="A330" s="362" t="s">
        <v>459</v>
      </c>
      <c r="B330" s="278" t="s">
        <v>399</v>
      </c>
      <c r="C330" s="287">
        <v>57663465</v>
      </c>
      <c r="D330" s="287">
        <v>21506075</v>
      </c>
      <c r="E330" s="287">
        <v>0</v>
      </c>
      <c r="F330" s="287">
        <v>79169540</v>
      </c>
      <c r="G330" s="274">
        <v>0</v>
      </c>
      <c r="H330" s="363">
        <v>79169540</v>
      </c>
      <c r="I330" s="354"/>
      <c r="J330" s="352"/>
      <c r="K330" s="202"/>
    </row>
    <row r="331" spans="1:11">
      <c r="A331" s="362" t="s">
        <v>460</v>
      </c>
      <c r="B331" s="278" t="s">
        <v>461</v>
      </c>
      <c r="C331" s="287">
        <v>57663465</v>
      </c>
      <c r="D331" s="287">
        <v>21506075</v>
      </c>
      <c r="E331" s="287">
        <v>0</v>
      </c>
      <c r="F331" s="287">
        <v>79169540</v>
      </c>
      <c r="G331" s="274">
        <v>0</v>
      </c>
      <c r="H331" s="363">
        <v>79169540</v>
      </c>
      <c r="I331" s="354"/>
      <c r="J331" s="352"/>
      <c r="K331" s="202"/>
    </row>
    <row r="332" spans="1:11">
      <c r="A332" s="362" t="s">
        <v>462</v>
      </c>
      <c r="B332" s="278" t="s">
        <v>463</v>
      </c>
      <c r="C332" s="287">
        <v>2129080</v>
      </c>
      <c r="D332" s="287">
        <v>997119</v>
      </c>
      <c r="E332" s="287">
        <v>0</v>
      </c>
      <c r="F332" s="287">
        <v>3126199</v>
      </c>
      <c r="G332" s="274">
        <v>0</v>
      </c>
      <c r="H332" s="363">
        <v>3126199</v>
      </c>
      <c r="I332" s="354"/>
      <c r="J332" s="352"/>
      <c r="K332" s="202"/>
    </row>
    <row r="333" spans="1:11">
      <c r="A333" s="362" t="s">
        <v>464</v>
      </c>
      <c r="B333" s="278" t="s">
        <v>465</v>
      </c>
      <c r="C333" s="287">
        <v>2129080</v>
      </c>
      <c r="D333" s="287">
        <v>997119</v>
      </c>
      <c r="E333" s="287">
        <v>0</v>
      </c>
      <c r="F333" s="287">
        <v>3126199</v>
      </c>
      <c r="G333" s="274">
        <v>0</v>
      </c>
      <c r="H333" s="363">
        <v>3126199</v>
      </c>
      <c r="I333" s="354"/>
      <c r="J333" s="352"/>
      <c r="K333" s="202"/>
    </row>
    <row r="334" spans="1:11">
      <c r="A334" s="362" t="s">
        <v>466</v>
      </c>
      <c r="B334" s="278" t="s">
        <v>467</v>
      </c>
      <c r="C334" s="287">
        <v>1321960</v>
      </c>
      <c r="D334" s="287">
        <v>619118</v>
      </c>
      <c r="E334" s="287">
        <v>0</v>
      </c>
      <c r="F334" s="287">
        <v>1941078</v>
      </c>
      <c r="G334" s="274">
        <v>0</v>
      </c>
      <c r="H334" s="363">
        <v>1941078</v>
      </c>
      <c r="I334" s="354"/>
      <c r="J334" s="352"/>
      <c r="K334" s="202"/>
    </row>
    <row r="335" spans="1:11">
      <c r="A335" s="364" t="s">
        <v>468</v>
      </c>
      <c r="B335" s="279" t="s">
        <v>467</v>
      </c>
      <c r="C335" s="288">
        <v>1321960</v>
      </c>
      <c r="D335" s="288">
        <v>619118</v>
      </c>
      <c r="E335" s="288">
        <v>0</v>
      </c>
      <c r="F335" s="288">
        <v>1941078</v>
      </c>
      <c r="G335" s="272">
        <v>0</v>
      </c>
      <c r="H335" s="365">
        <v>1941078</v>
      </c>
      <c r="I335" s="354"/>
      <c r="J335" s="352"/>
      <c r="K335" s="202"/>
    </row>
    <row r="336" spans="1:11">
      <c r="A336" s="366" t="s">
        <v>163</v>
      </c>
      <c r="B336" s="350" t="s">
        <v>164</v>
      </c>
      <c r="C336" s="351">
        <v>259995900</v>
      </c>
      <c r="D336" s="351">
        <v>125464600</v>
      </c>
      <c r="E336" s="351">
        <v>0</v>
      </c>
      <c r="F336" s="351">
        <v>385460500</v>
      </c>
      <c r="G336" s="353">
        <v>0</v>
      </c>
      <c r="H336" s="367">
        <v>385460500</v>
      </c>
      <c r="I336" s="354"/>
      <c r="J336" s="352"/>
      <c r="K336" s="202"/>
    </row>
    <row r="337" spans="1:11">
      <c r="A337" s="362" t="s">
        <v>469</v>
      </c>
      <c r="B337" s="278" t="s">
        <v>416</v>
      </c>
      <c r="C337" s="287">
        <v>41390800</v>
      </c>
      <c r="D337" s="287">
        <v>20175900</v>
      </c>
      <c r="E337" s="287">
        <v>0</v>
      </c>
      <c r="F337" s="287">
        <v>61566700</v>
      </c>
      <c r="G337" s="274">
        <v>0</v>
      </c>
      <c r="H337" s="363">
        <v>61566700</v>
      </c>
      <c r="I337" s="354"/>
      <c r="J337" s="352"/>
      <c r="K337" s="202"/>
    </row>
    <row r="338" spans="1:11">
      <c r="A338" s="362" t="s">
        <v>470</v>
      </c>
      <c r="B338" s="278" t="s">
        <v>416</v>
      </c>
      <c r="C338" s="287">
        <v>41390800</v>
      </c>
      <c r="D338" s="287">
        <v>20175900</v>
      </c>
      <c r="E338" s="287">
        <v>0</v>
      </c>
      <c r="F338" s="287">
        <v>61566700</v>
      </c>
      <c r="G338" s="274">
        <v>0</v>
      </c>
      <c r="H338" s="363">
        <v>61566700</v>
      </c>
      <c r="I338" s="354"/>
      <c r="J338" s="352"/>
      <c r="K338" s="202"/>
    </row>
    <row r="339" spans="1:11">
      <c r="A339" s="362" t="s">
        <v>471</v>
      </c>
      <c r="B339" s="278" t="s">
        <v>472</v>
      </c>
      <c r="C339" s="287">
        <v>88533500</v>
      </c>
      <c r="D339" s="287">
        <v>42687800</v>
      </c>
      <c r="E339" s="287">
        <v>0</v>
      </c>
      <c r="F339" s="287">
        <v>131221300</v>
      </c>
      <c r="G339" s="274">
        <v>0</v>
      </c>
      <c r="H339" s="363">
        <v>131221300</v>
      </c>
      <c r="I339" s="354"/>
      <c r="J339" s="352"/>
      <c r="K339" s="202"/>
    </row>
    <row r="340" spans="1:11">
      <c r="A340" s="362" t="s">
        <v>473</v>
      </c>
      <c r="B340" s="278" t="s">
        <v>472</v>
      </c>
      <c r="C340" s="287">
        <v>88533500</v>
      </c>
      <c r="D340" s="287">
        <v>42687800</v>
      </c>
      <c r="E340" s="287">
        <v>0</v>
      </c>
      <c r="F340" s="287">
        <v>131221300</v>
      </c>
      <c r="G340" s="274">
        <v>0</v>
      </c>
      <c r="H340" s="363">
        <v>131221300</v>
      </c>
      <c r="I340" s="354"/>
      <c r="J340" s="352"/>
      <c r="K340" s="202"/>
    </row>
    <row r="341" spans="1:11">
      <c r="A341" s="362" t="s">
        <v>474</v>
      </c>
      <c r="B341" s="278" t="s">
        <v>475</v>
      </c>
      <c r="C341" s="287">
        <v>5675500</v>
      </c>
      <c r="D341" s="287">
        <v>2738800</v>
      </c>
      <c r="E341" s="287">
        <v>0</v>
      </c>
      <c r="F341" s="287">
        <v>8414300</v>
      </c>
      <c r="G341" s="274">
        <v>0</v>
      </c>
      <c r="H341" s="363">
        <v>8414300</v>
      </c>
      <c r="I341" s="354"/>
      <c r="J341" s="352"/>
      <c r="K341" s="202"/>
    </row>
    <row r="342" spans="1:11">
      <c r="A342" s="362" t="s">
        <v>476</v>
      </c>
      <c r="B342" s="278" t="s">
        <v>475</v>
      </c>
      <c r="C342" s="287">
        <v>5675500</v>
      </c>
      <c r="D342" s="287">
        <v>2738800</v>
      </c>
      <c r="E342" s="287">
        <v>0</v>
      </c>
      <c r="F342" s="287">
        <v>8414300</v>
      </c>
      <c r="G342" s="274">
        <v>0</v>
      </c>
      <c r="H342" s="363">
        <v>8414300</v>
      </c>
      <c r="I342" s="354"/>
      <c r="J342" s="352"/>
      <c r="K342" s="202"/>
    </row>
    <row r="343" spans="1:11" ht="25.5">
      <c r="A343" s="362" t="s">
        <v>477</v>
      </c>
      <c r="B343" s="278" t="s">
        <v>478</v>
      </c>
      <c r="C343" s="287">
        <v>124396100</v>
      </c>
      <c r="D343" s="287">
        <v>59862100</v>
      </c>
      <c r="E343" s="287">
        <v>0</v>
      </c>
      <c r="F343" s="287">
        <v>184258200</v>
      </c>
      <c r="G343" s="274">
        <v>0</v>
      </c>
      <c r="H343" s="363">
        <v>184258200</v>
      </c>
      <c r="I343" s="354"/>
      <c r="J343" s="352"/>
      <c r="K343" s="202"/>
    </row>
    <row r="344" spans="1:11" ht="25.5">
      <c r="A344" s="364" t="s">
        <v>479</v>
      </c>
      <c r="B344" s="279" t="s">
        <v>478</v>
      </c>
      <c r="C344" s="288">
        <v>124396100</v>
      </c>
      <c r="D344" s="288">
        <v>59862100</v>
      </c>
      <c r="E344" s="288">
        <v>0</v>
      </c>
      <c r="F344" s="288">
        <v>184258200</v>
      </c>
      <c r="G344" s="272">
        <v>0</v>
      </c>
      <c r="H344" s="365">
        <v>184258200</v>
      </c>
      <c r="I344" s="354"/>
      <c r="J344" s="352"/>
      <c r="K344" s="202"/>
    </row>
    <row r="345" spans="1:11">
      <c r="A345" s="366" t="s">
        <v>165</v>
      </c>
      <c r="B345" s="350" t="s">
        <v>166</v>
      </c>
      <c r="C345" s="351">
        <v>51762700</v>
      </c>
      <c r="D345" s="351">
        <v>25232600</v>
      </c>
      <c r="E345" s="351">
        <v>0</v>
      </c>
      <c r="F345" s="351">
        <v>76995300</v>
      </c>
      <c r="G345" s="353">
        <v>0</v>
      </c>
      <c r="H345" s="367">
        <v>76995300</v>
      </c>
      <c r="I345" s="354"/>
      <c r="J345" s="352"/>
      <c r="K345" s="202"/>
    </row>
    <row r="346" spans="1:11">
      <c r="A346" s="362" t="s">
        <v>480</v>
      </c>
      <c r="B346" s="278" t="s">
        <v>369</v>
      </c>
      <c r="C346" s="287">
        <v>31045000</v>
      </c>
      <c r="D346" s="287">
        <v>15132700</v>
      </c>
      <c r="E346" s="287">
        <v>0</v>
      </c>
      <c r="F346" s="287">
        <v>46177700</v>
      </c>
      <c r="G346" s="274">
        <v>0</v>
      </c>
      <c r="H346" s="363">
        <v>46177700</v>
      </c>
      <c r="I346" s="354"/>
      <c r="J346" s="352"/>
      <c r="K346" s="202"/>
    </row>
    <row r="347" spans="1:11">
      <c r="A347" s="362" t="s">
        <v>481</v>
      </c>
      <c r="B347" s="278" t="s">
        <v>369</v>
      </c>
      <c r="C347" s="287">
        <v>31045000</v>
      </c>
      <c r="D347" s="287">
        <v>15132700</v>
      </c>
      <c r="E347" s="287">
        <v>0</v>
      </c>
      <c r="F347" s="287">
        <v>46177700</v>
      </c>
      <c r="G347" s="274">
        <v>0</v>
      </c>
      <c r="H347" s="363">
        <v>46177700</v>
      </c>
      <c r="I347" s="354"/>
      <c r="J347" s="352"/>
      <c r="K347" s="202"/>
    </row>
    <row r="348" spans="1:11">
      <c r="A348" s="362" t="s">
        <v>482</v>
      </c>
      <c r="B348" s="278" t="s">
        <v>371</v>
      </c>
      <c r="C348" s="287">
        <v>5182000</v>
      </c>
      <c r="D348" s="287">
        <v>2526400</v>
      </c>
      <c r="E348" s="287">
        <v>0</v>
      </c>
      <c r="F348" s="287">
        <v>7708400</v>
      </c>
      <c r="G348" s="274">
        <v>0</v>
      </c>
      <c r="H348" s="363">
        <v>7708400</v>
      </c>
      <c r="I348" s="354"/>
      <c r="J348" s="352"/>
      <c r="K348" s="202"/>
    </row>
    <row r="349" spans="1:11">
      <c r="A349" s="362" t="s">
        <v>483</v>
      </c>
      <c r="B349" s="278" t="s">
        <v>371</v>
      </c>
      <c r="C349" s="287">
        <v>5182000</v>
      </c>
      <c r="D349" s="287">
        <v>2526400</v>
      </c>
      <c r="E349" s="287">
        <v>0</v>
      </c>
      <c r="F349" s="287">
        <v>7708400</v>
      </c>
      <c r="G349" s="274">
        <v>0</v>
      </c>
      <c r="H349" s="363">
        <v>7708400</v>
      </c>
      <c r="I349" s="354"/>
      <c r="J349" s="352"/>
      <c r="K349" s="202"/>
    </row>
    <row r="350" spans="1:11">
      <c r="A350" s="362" t="s">
        <v>484</v>
      </c>
      <c r="B350" s="278" t="s">
        <v>359</v>
      </c>
      <c r="C350" s="287">
        <v>5182000</v>
      </c>
      <c r="D350" s="287">
        <v>2526400</v>
      </c>
      <c r="E350" s="287">
        <v>0</v>
      </c>
      <c r="F350" s="287">
        <v>7708400</v>
      </c>
      <c r="G350" s="274">
        <v>0</v>
      </c>
      <c r="H350" s="363">
        <v>7708400</v>
      </c>
      <c r="I350" s="354"/>
      <c r="J350" s="352"/>
      <c r="K350" s="202"/>
    </row>
    <row r="351" spans="1:11">
      <c r="A351" s="362" t="s">
        <v>485</v>
      </c>
      <c r="B351" s="278" t="s">
        <v>359</v>
      </c>
      <c r="C351" s="287">
        <v>5182000</v>
      </c>
      <c r="D351" s="287">
        <v>2526400</v>
      </c>
      <c r="E351" s="287">
        <v>0</v>
      </c>
      <c r="F351" s="287">
        <v>7708400</v>
      </c>
      <c r="G351" s="274">
        <v>0</v>
      </c>
      <c r="H351" s="363">
        <v>7708400</v>
      </c>
      <c r="I351" s="354"/>
      <c r="J351" s="352"/>
      <c r="K351" s="202"/>
    </row>
    <row r="352" spans="1:11">
      <c r="A352" s="362" t="s">
        <v>486</v>
      </c>
      <c r="B352" s="278" t="s">
        <v>357</v>
      </c>
      <c r="C352" s="287">
        <v>10353700</v>
      </c>
      <c r="D352" s="287">
        <v>5047100</v>
      </c>
      <c r="E352" s="287">
        <v>0</v>
      </c>
      <c r="F352" s="287">
        <v>15400800</v>
      </c>
      <c r="G352" s="274">
        <v>0</v>
      </c>
      <c r="H352" s="363">
        <v>15400800</v>
      </c>
      <c r="I352" s="354"/>
      <c r="J352" s="352"/>
      <c r="K352" s="202"/>
    </row>
    <row r="353" spans="1:11">
      <c r="A353" s="362" t="s">
        <v>487</v>
      </c>
      <c r="B353" s="278" t="s">
        <v>357</v>
      </c>
      <c r="C353" s="287">
        <v>10353700</v>
      </c>
      <c r="D353" s="287">
        <v>5047100</v>
      </c>
      <c r="E353" s="287">
        <v>0</v>
      </c>
      <c r="F353" s="287">
        <v>15400800</v>
      </c>
      <c r="G353" s="274">
        <v>0</v>
      </c>
      <c r="H353" s="363">
        <v>15400800</v>
      </c>
      <c r="I353" s="354"/>
      <c r="J353" s="352"/>
      <c r="K353" s="202"/>
    </row>
    <row r="354" spans="1:11">
      <c r="A354" s="366" t="s">
        <v>167</v>
      </c>
      <c r="B354" s="350" t="s">
        <v>168</v>
      </c>
      <c r="C354" s="351">
        <v>368339754</v>
      </c>
      <c r="D354" s="351">
        <v>175851202</v>
      </c>
      <c r="E354" s="351">
        <v>0</v>
      </c>
      <c r="F354" s="351">
        <v>544190956</v>
      </c>
      <c r="G354" s="353">
        <v>0</v>
      </c>
      <c r="H354" s="367">
        <v>544190956</v>
      </c>
      <c r="I354" s="354"/>
      <c r="J354" s="352"/>
      <c r="K354" s="202"/>
    </row>
    <row r="355" spans="1:11">
      <c r="A355" s="362" t="s">
        <v>488</v>
      </c>
      <c r="B355" s="278" t="s">
        <v>387</v>
      </c>
      <c r="C355" s="287">
        <v>64502259</v>
      </c>
      <c r="D355" s="287">
        <v>34599458</v>
      </c>
      <c r="E355" s="287">
        <v>0</v>
      </c>
      <c r="F355" s="287">
        <v>99101717</v>
      </c>
      <c r="G355" s="274">
        <v>0</v>
      </c>
      <c r="H355" s="363">
        <v>99101717</v>
      </c>
      <c r="I355" s="354"/>
      <c r="J355" s="352"/>
      <c r="K355" s="202"/>
    </row>
    <row r="356" spans="1:11">
      <c r="A356" s="362" t="s">
        <v>489</v>
      </c>
      <c r="B356" s="278" t="s">
        <v>387</v>
      </c>
      <c r="C356" s="287">
        <v>64502259</v>
      </c>
      <c r="D356" s="287">
        <v>34599458</v>
      </c>
      <c r="E356" s="287">
        <v>0</v>
      </c>
      <c r="F356" s="287">
        <v>99101717</v>
      </c>
      <c r="G356" s="274">
        <v>0</v>
      </c>
      <c r="H356" s="363">
        <v>99101717</v>
      </c>
      <c r="I356" s="354"/>
      <c r="J356" s="352"/>
      <c r="K356" s="202"/>
    </row>
    <row r="357" spans="1:11">
      <c r="A357" s="362" t="s">
        <v>490</v>
      </c>
      <c r="B357" s="278" t="s">
        <v>384</v>
      </c>
      <c r="C357" s="287">
        <v>106077168</v>
      </c>
      <c r="D357" s="287">
        <v>51042036</v>
      </c>
      <c r="E357" s="287">
        <v>0</v>
      </c>
      <c r="F357" s="287">
        <v>157119204</v>
      </c>
      <c r="G357" s="274">
        <v>0</v>
      </c>
      <c r="H357" s="363">
        <v>157119204</v>
      </c>
      <c r="I357" s="354"/>
      <c r="J357" s="352"/>
      <c r="K357" s="202"/>
    </row>
    <row r="358" spans="1:11">
      <c r="A358" s="362" t="s">
        <v>491</v>
      </c>
      <c r="B358" s="278" t="s">
        <v>384</v>
      </c>
      <c r="C358" s="287">
        <v>106077168</v>
      </c>
      <c r="D358" s="287">
        <v>51042036</v>
      </c>
      <c r="E358" s="287">
        <v>0</v>
      </c>
      <c r="F358" s="287">
        <v>157119204</v>
      </c>
      <c r="G358" s="274">
        <v>0</v>
      </c>
      <c r="H358" s="363">
        <v>157119204</v>
      </c>
      <c r="I358" s="354"/>
      <c r="J358" s="352"/>
      <c r="K358" s="202"/>
    </row>
    <row r="359" spans="1:11">
      <c r="A359" s="362" t="s">
        <v>492</v>
      </c>
      <c r="B359" s="278" t="s">
        <v>390</v>
      </c>
      <c r="C359" s="287">
        <v>52996205</v>
      </c>
      <c r="D359" s="287">
        <v>24998126</v>
      </c>
      <c r="E359" s="287">
        <v>0</v>
      </c>
      <c r="F359" s="287">
        <v>77994331</v>
      </c>
      <c r="G359" s="274">
        <v>0</v>
      </c>
      <c r="H359" s="363">
        <v>77994331</v>
      </c>
      <c r="I359" s="354"/>
      <c r="J359" s="352"/>
      <c r="K359" s="202"/>
    </row>
    <row r="360" spans="1:11">
      <c r="A360" s="362" t="s">
        <v>493</v>
      </c>
      <c r="B360" s="278" t="s">
        <v>390</v>
      </c>
      <c r="C360" s="287">
        <v>52996205</v>
      </c>
      <c r="D360" s="287">
        <v>24998126</v>
      </c>
      <c r="E360" s="287">
        <v>0</v>
      </c>
      <c r="F360" s="287">
        <v>77994331</v>
      </c>
      <c r="G360" s="274">
        <v>0</v>
      </c>
      <c r="H360" s="363">
        <v>77994331</v>
      </c>
      <c r="I360" s="354"/>
      <c r="J360" s="352"/>
      <c r="K360" s="202"/>
    </row>
    <row r="361" spans="1:11">
      <c r="A361" s="362" t="s">
        <v>494</v>
      </c>
      <c r="B361" s="278" t="s">
        <v>396</v>
      </c>
      <c r="C361" s="287">
        <v>93986463</v>
      </c>
      <c r="D361" s="287">
        <v>45605277</v>
      </c>
      <c r="E361" s="287">
        <v>0</v>
      </c>
      <c r="F361" s="287">
        <v>139591740</v>
      </c>
      <c r="G361" s="274">
        <v>0</v>
      </c>
      <c r="H361" s="363">
        <v>139591740</v>
      </c>
      <c r="I361" s="354"/>
      <c r="J361" s="352"/>
      <c r="K361" s="202"/>
    </row>
    <row r="362" spans="1:11">
      <c r="A362" s="362" t="s">
        <v>495</v>
      </c>
      <c r="B362" s="278" t="s">
        <v>396</v>
      </c>
      <c r="C362" s="287">
        <v>93986463</v>
      </c>
      <c r="D362" s="287">
        <v>45605277</v>
      </c>
      <c r="E362" s="287">
        <v>0</v>
      </c>
      <c r="F362" s="287">
        <v>139591740</v>
      </c>
      <c r="G362" s="274">
        <v>0</v>
      </c>
      <c r="H362" s="363">
        <v>139591740</v>
      </c>
      <c r="I362" s="354"/>
      <c r="J362" s="352"/>
      <c r="K362" s="202"/>
    </row>
    <row r="363" spans="1:11">
      <c r="A363" s="362" t="s">
        <v>496</v>
      </c>
      <c r="B363" s="278" t="s">
        <v>393</v>
      </c>
      <c r="C363" s="287">
        <v>43712432</v>
      </c>
      <c r="D363" s="287">
        <v>16983865</v>
      </c>
      <c r="E363" s="287">
        <v>0</v>
      </c>
      <c r="F363" s="287">
        <v>60696297</v>
      </c>
      <c r="G363" s="274">
        <v>0</v>
      </c>
      <c r="H363" s="363">
        <v>60696297</v>
      </c>
      <c r="I363" s="354"/>
      <c r="J363" s="352"/>
      <c r="K363" s="202"/>
    </row>
    <row r="364" spans="1:11">
      <c r="A364" s="362" t="s">
        <v>497</v>
      </c>
      <c r="B364" s="278" t="s">
        <v>393</v>
      </c>
      <c r="C364" s="287">
        <v>43712432</v>
      </c>
      <c r="D364" s="287">
        <v>16983865</v>
      </c>
      <c r="E364" s="287">
        <v>0</v>
      </c>
      <c r="F364" s="287">
        <v>60696297</v>
      </c>
      <c r="G364" s="274">
        <v>0</v>
      </c>
      <c r="H364" s="363">
        <v>60696297</v>
      </c>
      <c r="I364" s="354"/>
      <c r="J364" s="352"/>
      <c r="K364" s="202"/>
    </row>
    <row r="365" spans="1:11">
      <c r="A365" s="362" t="s">
        <v>498</v>
      </c>
      <c r="B365" s="278" t="s">
        <v>402</v>
      </c>
      <c r="C365" s="287">
        <v>7065227</v>
      </c>
      <c r="D365" s="287">
        <v>2622440</v>
      </c>
      <c r="E365" s="287">
        <v>0</v>
      </c>
      <c r="F365" s="287">
        <v>9687667</v>
      </c>
      <c r="G365" s="274">
        <v>0</v>
      </c>
      <c r="H365" s="363">
        <v>9687667</v>
      </c>
      <c r="I365" s="354"/>
      <c r="J365" s="352"/>
      <c r="K365" s="202"/>
    </row>
    <row r="366" spans="1:11">
      <c r="A366" s="362" t="s">
        <v>499</v>
      </c>
      <c r="B366" s="278" t="s">
        <v>402</v>
      </c>
      <c r="C366" s="287">
        <v>7065227</v>
      </c>
      <c r="D366" s="287">
        <v>2622440</v>
      </c>
      <c r="E366" s="287">
        <v>0</v>
      </c>
      <c r="F366" s="287">
        <v>9687667</v>
      </c>
      <c r="G366" s="274">
        <v>0</v>
      </c>
      <c r="H366" s="363">
        <v>9687667</v>
      </c>
      <c r="I366" s="354"/>
      <c r="J366" s="352"/>
      <c r="K366" s="202"/>
    </row>
    <row r="367" spans="1:11">
      <c r="A367" s="366" t="s">
        <v>171</v>
      </c>
      <c r="B367" s="350" t="s">
        <v>172</v>
      </c>
      <c r="C367" s="351">
        <v>637021358.44000006</v>
      </c>
      <c r="D367" s="351">
        <v>1027865359.63</v>
      </c>
      <c r="E367" s="351">
        <v>19612603</v>
      </c>
      <c r="F367" s="351">
        <v>1645274115.0699999</v>
      </c>
      <c r="G367" s="353">
        <v>0</v>
      </c>
      <c r="H367" s="367">
        <v>1645274115.0699999</v>
      </c>
      <c r="I367" s="354"/>
      <c r="J367" s="352"/>
      <c r="K367" s="202"/>
    </row>
    <row r="368" spans="1:11">
      <c r="A368" s="362" t="s">
        <v>763</v>
      </c>
      <c r="B368" s="278" t="s">
        <v>764</v>
      </c>
      <c r="C368" s="287">
        <v>290189</v>
      </c>
      <c r="D368" s="287">
        <v>0</v>
      </c>
      <c r="E368" s="287">
        <v>0</v>
      </c>
      <c r="F368" s="287">
        <v>290189</v>
      </c>
      <c r="G368" s="274">
        <v>0</v>
      </c>
      <c r="H368" s="363">
        <v>290189</v>
      </c>
      <c r="I368" s="354"/>
      <c r="J368" s="352"/>
      <c r="K368" s="202"/>
    </row>
    <row r="369" spans="1:11">
      <c r="A369" s="364" t="s">
        <v>765</v>
      </c>
      <c r="B369" s="279" t="s">
        <v>764</v>
      </c>
      <c r="C369" s="288">
        <v>290189</v>
      </c>
      <c r="D369" s="288">
        <v>0</v>
      </c>
      <c r="E369" s="288">
        <v>0</v>
      </c>
      <c r="F369" s="288">
        <v>290189</v>
      </c>
      <c r="G369" s="272">
        <v>0</v>
      </c>
      <c r="H369" s="365">
        <v>290189</v>
      </c>
      <c r="I369" s="354"/>
      <c r="J369" s="352"/>
      <c r="K369" s="202"/>
    </row>
    <row r="370" spans="1:11">
      <c r="A370" s="362" t="s">
        <v>500</v>
      </c>
      <c r="B370" s="278" t="s">
        <v>373</v>
      </c>
      <c r="C370" s="287">
        <v>8956488</v>
      </c>
      <c r="D370" s="287">
        <v>5530389.0300000003</v>
      </c>
      <c r="E370" s="287">
        <v>1374907</v>
      </c>
      <c r="F370" s="287">
        <v>13111970.029999999</v>
      </c>
      <c r="G370" s="274">
        <v>0</v>
      </c>
      <c r="H370" s="363">
        <v>13111970.029999999</v>
      </c>
      <c r="I370" s="354"/>
      <c r="J370" s="352"/>
      <c r="K370" s="202"/>
    </row>
    <row r="371" spans="1:11">
      <c r="A371" s="364" t="s">
        <v>501</v>
      </c>
      <c r="B371" s="279" t="s">
        <v>373</v>
      </c>
      <c r="C371" s="288">
        <v>8956488</v>
      </c>
      <c r="D371" s="288">
        <v>5530389.0300000003</v>
      </c>
      <c r="E371" s="288">
        <v>1374907</v>
      </c>
      <c r="F371" s="288">
        <v>13111970.029999999</v>
      </c>
      <c r="G371" s="272">
        <v>0</v>
      </c>
      <c r="H371" s="365">
        <v>13111970.029999999</v>
      </c>
      <c r="I371" s="354"/>
      <c r="J371" s="352"/>
      <c r="K371" s="202"/>
    </row>
    <row r="372" spans="1:11">
      <c r="A372" s="362" t="s">
        <v>502</v>
      </c>
      <c r="B372" s="278" t="s">
        <v>378</v>
      </c>
      <c r="C372" s="287">
        <v>0</v>
      </c>
      <c r="D372" s="287">
        <v>8390050</v>
      </c>
      <c r="E372" s="287">
        <v>8390050</v>
      </c>
      <c r="F372" s="287">
        <v>0</v>
      </c>
      <c r="G372" s="274">
        <v>0</v>
      </c>
      <c r="H372" s="363">
        <v>0</v>
      </c>
      <c r="I372" s="354"/>
      <c r="J372" s="352"/>
      <c r="K372" s="202"/>
    </row>
    <row r="373" spans="1:11">
      <c r="A373" s="364" t="s">
        <v>503</v>
      </c>
      <c r="B373" s="279" t="s">
        <v>378</v>
      </c>
      <c r="C373" s="288">
        <v>0</v>
      </c>
      <c r="D373" s="288">
        <v>8390050</v>
      </c>
      <c r="E373" s="288">
        <v>8390050</v>
      </c>
      <c r="F373" s="288">
        <v>0</v>
      </c>
      <c r="G373" s="272">
        <v>0</v>
      </c>
      <c r="H373" s="365">
        <v>0</v>
      </c>
      <c r="I373" s="354"/>
      <c r="J373" s="352"/>
      <c r="K373" s="202"/>
    </row>
    <row r="374" spans="1:11">
      <c r="A374" s="362" t="s">
        <v>504</v>
      </c>
      <c r="B374" s="278" t="s">
        <v>273</v>
      </c>
      <c r="C374" s="287">
        <v>41200426</v>
      </c>
      <c r="D374" s="287">
        <v>20972563</v>
      </c>
      <c r="E374" s="287">
        <v>0</v>
      </c>
      <c r="F374" s="287">
        <v>62172989</v>
      </c>
      <c r="G374" s="274">
        <v>0</v>
      </c>
      <c r="H374" s="363">
        <v>62172989</v>
      </c>
      <c r="I374" s="354"/>
      <c r="J374" s="352"/>
      <c r="K374" s="202"/>
    </row>
    <row r="375" spans="1:11">
      <c r="A375" s="362" t="s">
        <v>505</v>
      </c>
      <c r="B375" s="278" t="s">
        <v>273</v>
      </c>
      <c r="C375" s="287">
        <v>41200426</v>
      </c>
      <c r="D375" s="287">
        <v>20972563</v>
      </c>
      <c r="E375" s="287">
        <v>0</v>
      </c>
      <c r="F375" s="287">
        <v>62172989</v>
      </c>
      <c r="G375" s="274">
        <v>0</v>
      </c>
      <c r="H375" s="363">
        <v>62172989</v>
      </c>
      <c r="I375" s="354"/>
      <c r="J375" s="352"/>
      <c r="K375" s="202"/>
    </row>
    <row r="376" spans="1:11">
      <c r="A376" s="362" t="s">
        <v>768</v>
      </c>
      <c r="B376" s="278" t="s">
        <v>769</v>
      </c>
      <c r="C376" s="287">
        <v>1745090</v>
      </c>
      <c r="D376" s="287">
        <v>1527290</v>
      </c>
      <c r="E376" s="287">
        <v>0</v>
      </c>
      <c r="F376" s="287">
        <v>3272380</v>
      </c>
      <c r="G376" s="274">
        <v>0</v>
      </c>
      <c r="H376" s="363">
        <v>3272380</v>
      </c>
      <c r="I376" s="354"/>
      <c r="J376" s="352"/>
      <c r="K376" s="202"/>
    </row>
    <row r="377" spans="1:11">
      <c r="A377" s="364" t="s">
        <v>770</v>
      </c>
      <c r="B377" s="279" t="s">
        <v>769</v>
      </c>
      <c r="C377" s="288">
        <v>1745090</v>
      </c>
      <c r="D377" s="288">
        <v>1527290</v>
      </c>
      <c r="E377" s="288">
        <v>0</v>
      </c>
      <c r="F377" s="288">
        <v>3272380</v>
      </c>
      <c r="G377" s="272">
        <v>0</v>
      </c>
      <c r="H377" s="365">
        <v>3272380</v>
      </c>
      <c r="I377" s="354"/>
      <c r="J377" s="352"/>
      <c r="K377" s="202"/>
    </row>
    <row r="378" spans="1:11">
      <c r="A378" s="362" t="s">
        <v>506</v>
      </c>
      <c r="B378" s="278" t="s">
        <v>507</v>
      </c>
      <c r="C378" s="287">
        <v>35108174</v>
      </c>
      <c r="D378" s="287">
        <v>17554087</v>
      </c>
      <c r="E378" s="287">
        <v>0</v>
      </c>
      <c r="F378" s="287">
        <v>52662261</v>
      </c>
      <c r="G378" s="274">
        <v>0</v>
      </c>
      <c r="H378" s="363">
        <v>52662261</v>
      </c>
      <c r="I378" s="354"/>
      <c r="J378" s="352"/>
      <c r="K378" s="202"/>
    </row>
    <row r="379" spans="1:11">
      <c r="A379" s="364" t="s">
        <v>508</v>
      </c>
      <c r="B379" s="279" t="s">
        <v>507</v>
      </c>
      <c r="C379" s="288">
        <v>35108174</v>
      </c>
      <c r="D379" s="288">
        <v>17554087</v>
      </c>
      <c r="E379" s="288">
        <v>0</v>
      </c>
      <c r="F379" s="288">
        <v>52662261</v>
      </c>
      <c r="G379" s="272">
        <v>0</v>
      </c>
      <c r="H379" s="365">
        <v>52662261</v>
      </c>
      <c r="I379" s="354"/>
      <c r="J379" s="352"/>
      <c r="K379" s="202"/>
    </row>
    <row r="380" spans="1:11">
      <c r="A380" s="362" t="s">
        <v>771</v>
      </c>
      <c r="B380" s="278" t="s">
        <v>619</v>
      </c>
      <c r="C380" s="287">
        <v>0</v>
      </c>
      <c r="D380" s="287">
        <v>58551</v>
      </c>
      <c r="E380" s="287">
        <v>0</v>
      </c>
      <c r="F380" s="287">
        <v>58551</v>
      </c>
      <c r="G380" s="274">
        <v>0</v>
      </c>
      <c r="H380" s="363">
        <v>58551</v>
      </c>
      <c r="I380" s="354"/>
      <c r="J380" s="352"/>
      <c r="K380" s="202"/>
    </row>
    <row r="381" spans="1:11">
      <c r="A381" s="364" t="s">
        <v>772</v>
      </c>
      <c r="B381" s="279" t="s">
        <v>619</v>
      </c>
      <c r="C381" s="288">
        <v>0</v>
      </c>
      <c r="D381" s="288">
        <v>58551</v>
      </c>
      <c r="E381" s="288">
        <v>0</v>
      </c>
      <c r="F381" s="288">
        <v>58551</v>
      </c>
      <c r="G381" s="272">
        <v>0</v>
      </c>
      <c r="H381" s="365">
        <v>58551</v>
      </c>
      <c r="I381" s="354"/>
      <c r="J381" s="352"/>
      <c r="K381" s="202"/>
    </row>
    <row r="382" spans="1:11">
      <c r="A382" s="362" t="s">
        <v>779</v>
      </c>
      <c r="B382" s="278" t="s">
        <v>780</v>
      </c>
      <c r="C382" s="287">
        <v>1374907</v>
      </c>
      <c r="D382" s="287">
        <v>1374907</v>
      </c>
      <c r="E382" s="287">
        <v>0</v>
      </c>
      <c r="F382" s="287">
        <v>2749814</v>
      </c>
      <c r="G382" s="274">
        <v>0</v>
      </c>
      <c r="H382" s="363">
        <v>2749814</v>
      </c>
      <c r="I382" s="354"/>
      <c r="J382" s="352"/>
      <c r="K382" s="202"/>
    </row>
    <row r="383" spans="1:11">
      <c r="A383" s="362" t="s">
        <v>781</v>
      </c>
      <c r="B383" s="278" t="s">
        <v>780</v>
      </c>
      <c r="C383" s="287">
        <v>1374907</v>
      </c>
      <c r="D383" s="287">
        <v>1374907</v>
      </c>
      <c r="E383" s="287">
        <v>0</v>
      </c>
      <c r="F383" s="287">
        <v>2749814</v>
      </c>
      <c r="G383" s="274">
        <v>0</v>
      </c>
      <c r="H383" s="363">
        <v>2749814</v>
      </c>
      <c r="I383" s="354"/>
      <c r="J383" s="352"/>
      <c r="K383" s="202"/>
    </row>
    <row r="384" spans="1:11">
      <c r="A384" s="362" t="s">
        <v>773</v>
      </c>
      <c r="B384" s="278" t="s">
        <v>319</v>
      </c>
      <c r="C384" s="287">
        <v>427127227</v>
      </c>
      <c r="D384" s="287">
        <v>905247077.60000002</v>
      </c>
      <c r="E384" s="287">
        <v>2537000</v>
      </c>
      <c r="F384" s="287">
        <v>1329837304.5999999</v>
      </c>
      <c r="G384" s="274">
        <v>0</v>
      </c>
      <c r="H384" s="363">
        <v>1329837304.5999999</v>
      </c>
      <c r="I384" s="354"/>
      <c r="J384" s="352"/>
      <c r="K384" s="202"/>
    </row>
    <row r="385" spans="1:11">
      <c r="A385" s="364" t="s">
        <v>774</v>
      </c>
      <c r="B385" s="279" t="s">
        <v>319</v>
      </c>
      <c r="C385" s="288">
        <v>427127227</v>
      </c>
      <c r="D385" s="288">
        <v>905247077.60000002</v>
      </c>
      <c r="E385" s="288">
        <v>2537000</v>
      </c>
      <c r="F385" s="288">
        <v>1329837304.5999999</v>
      </c>
      <c r="G385" s="272">
        <v>0</v>
      </c>
      <c r="H385" s="365">
        <v>1329837304.5999999</v>
      </c>
      <c r="I385" s="354"/>
      <c r="J385" s="352"/>
      <c r="K385" s="202"/>
    </row>
    <row r="386" spans="1:11">
      <c r="A386" s="362" t="s">
        <v>509</v>
      </c>
      <c r="B386" s="278" t="s">
        <v>325</v>
      </c>
      <c r="C386" s="287">
        <v>121218857.44</v>
      </c>
      <c r="D386" s="287">
        <v>67210445</v>
      </c>
      <c r="E386" s="287">
        <v>7310646</v>
      </c>
      <c r="F386" s="287">
        <v>181118656.44</v>
      </c>
      <c r="G386" s="274">
        <v>0</v>
      </c>
      <c r="H386" s="363">
        <v>181118656.44</v>
      </c>
      <c r="I386" s="354"/>
      <c r="J386" s="352"/>
      <c r="K386" s="202"/>
    </row>
    <row r="387" spans="1:11">
      <c r="A387" s="364" t="s">
        <v>510</v>
      </c>
      <c r="B387" s="279" t="s">
        <v>325</v>
      </c>
      <c r="C387" s="288">
        <v>121218857.44</v>
      </c>
      <c r="D387" s="288">
        <v>67210445</v>
      </c>
      <c r="E387" s="288">
        <v>7310646</v>
      </c>
      <c r="F387" s="288">
        <v>181118656.44</v>
      </c>
      <c r="G387" s="272">
        <v>0</v>
      </c>
      <c r="H387" s="365">
        <v>181118656.44</v>
      </c>
      <c r="I387" s="354"/>
      <c r="J387" s="352"/>
      <c r="K387" s="202"/>
    </row>
    <row r="388" spans="1:11" ht="25.5">
      <c r="A388" s="368" t="s">
        <v>175</v>
      </c>
      <c r="B388" s="280" t="s">
        <v>176</v>
      </c>
      <c r="C388" s="289">
        <v>85253120</v>
      </c>
      <c r="D388" s="289">
        <v>39756789</v>
      </c>
      <c r="E388" s="289">
        <v>3218652</v>
      </c>
      <c r="F388" s="289">
        <v>121791257</v>
      </c>
      <c r="G388" s="284">
        <v>0</v>
      </c>
      <c r="H388" s="369">
        <v>121791257</v>
      </c>
      <c r="I388" s="354"/>
      <c r="J388" s="352"/>
      <c r="K388" s="202"/>
    </row>
    <row r="389" spans="1:11">
      <c r="A389" s="366" t="s">
        <v>178</v>
      </c>
      <c r="B389" s="350" t="s">
        <v>181</v>
      </c>
      <c r="C389" s="351">
        <v>50204368</v>
      </c>
      <c r="D389" s="351">
        <v>25098112</v>
      </c>
      <c r="E389" s="351">
        <v>0</v>
      </c>
      <c r="F389" s="351">
        <v>75302480</v>
      </c>
      <c r="G389" s="353">
        <v>0</v>
      </c>
      <c r="H389" s="367">
        <v>75302480</v>
      </c>
      <c r="I389" s="354"/>
      <c r="J389" s="352"/>
      <c r="K389" s="202"/>
    </row>
    <row r="390" spans="1:11">
      <c r="A390" s="362" t="s">
        <v>511</v>
      </c>
      <c r="B390" s="278" t="s">
        <v>217</v>
      </c>
      <c r="C390" s="287">
        <v>13331638</v>
      </c>
      <c r="D390" s="287">
        <v>6665819</v>
      </c>
      <c r="E390" s="287">
        <v>0</v>
      </c>
      <c r="F390" s="287">
        <v>19997457</v>
      </c>
      <c r="G390" s="274">
        <v>0</v>
      </c>
      <c r="H390" s="363">
        <v>19997457</v>
      </c>
      <c r="I390" s="354"/>
      <c r="J390" s="352"/>
      <c r="K390" s="202"/>
    </row>
    <row r="391" spans="1:11">
      <c r="A391" s="362" t="s">
        <v>512</v>
      </c>
      <c r="B391" s="278" t="s">
        <v>231</v>
      </c>
      <c r="C391" s="287">
        <v>12217054</v>
      </c>
      <c r="D391" s="287">
        <v>6108527</v>
      </c>
      <c r="E391" s="287">
        <v>0</v>
      </c>
      <c r="F391" s="287">
        <v>18325581</v>
      </c>
      <c r="G391" s="274">
        <v>0</v>
      </c>
      <c r="H391" s="363">
        <v>18325581</v>
      </c>
      <c r="I391" s="354"/>
      <c r="J391" s="352"/>
      <c r="K391" s="202"/>
    </row>
    <row r="392" spans="1:11">
      <c r="A392" s="362" t="s">
        <v>513</v>
      </c>
      <c r="B392" s="278" t="s">
        <v>234</v>
      </c>
      <c r="C392" s="287">
        <v>968750</v>
      </c>
      <c r="D392" s="287">
        <v>484375</v>
      </c>
      <c r="E392" s="287">
        <v>0</v>
      </c>
      <c r="F392" s="287">
        <v>1453125</v>
      </c>
      <c r="G392" s="274">
        <v>0</v>
      </c>
      <c r="H392" s="363">
        <v>1453125</v>
      </c>
      <c r="I392" s="354"/>
      <c r="J392" s="352"/>
      <c r="K392" s="202"/>
    </row>
    <row r="393" spans="1:11">
      <c r="A393" s="364" t="s">
        <v>514</v>
      </c>
      <c r="B393" s="279" t="s">
        <v>237</v>
      </c>
      <c r="C393" s="288">
        <v>145834</v>
      </c>
      <c r="D393" s="288">
        <v>72917</v>
      </c>
      <c r="E393" s="288">
        <v>0</v>
      </c>
      <c r="F393" s="288">
        <v>218751</v>
      </c>
      <c r="G393" s="272">
        <v>0</v>
      </c>
      <c r="H393" s="365">
        <v>218751</v>
      </c>
      <c r="I393" s="354"/>
      <c r="J393" s="352"/>
      <c r="K393" s="202"/>
    </row>
    <row r="394" spans="1:11">
      <c r="A394" s="362" t="s">
        <v>515</v>
      </c>
      <c r="B394" s="278" t="s">
        <v>221</v>
      </c>
      <c r="C394" s="287">
        <v>3064132</v>
      </c>
      <c r="D394" s="287">
        <v>1532066</v>
      </c>
      <c r="E394" s="287">
        <v>0</v>
      </c>
      <c r="F394" s="287">
        <v>4596198</v>
      </c>
      <c r="G394" s="274">
        <v>0</v>
      </c>
      <c r="H394" s="363">
        <v>4596198</v>
      </c>
      <c r="I394" s="354"/>
      <c r="J394" s="352"/>
      <c r="K394" s="202"/>
    </row>
    <row r="395" spans="1:11">
      <c r="A395" s="362" t="s">
        <v>516</v>
      </c>
      <c r="B395" s="278" t="s">
        <v>223</v>
      </c>
      <c r="C395" s="287">
        <v>487490</v>
      </c>
      <c r="D395" s="287">
        <v>243745</v>
      </c>
      <c r="E395" s="287">
        <v>0</v>
      </c>
      <c r="F395" s="287">
        <v>731235</v>
      </c>
      <c r="G395" s="274">
        <v>0</v>
      </c>
      <c r="H395" s="363">
        <v>731235</v>
      </c>
      <c r="I395" s="354"/>
      <c r="J395" s="352"/>
      <c r="K395" s="202"/>
    </row>
    <row r="396" spans="1:11">
      <c r="A396" s="362" t="s">
        <v>517</v>
      </c>
      <c r="B396" s="278" t="s">
        <v>242</v>
      </c>
      <c r="C396" s="287">
        <v>2576642</v>
      </c>
      <c r="D396" s="287">
        <v>1288321</v>
      </c>
      <c r="E396" s="287">
        <v>0</v>
      </c>
      <c r="F396" s="287">
        <v>3864963</v>
      </c>
      <c r="G396" s="274">
        <v>0</v>
      </c>
      <c r="H396" s="363">
        <v>3864963</v>
      </c>
      <c r="I396" s="354"/>
      <c r="J396" s="352"/>
      <c r="K396" s="202"/>
    </row>
    <row r="397" spans="1:11">
      <c r="A397" s="362" t="s">
        <v>518</v>
      </c>
      <c r="B397" s="278" t="s">
        <v>225</v>
      </c>
      <c r="C397" s="287">
        <v>29773866</v>
      </c>
      <c r="D397" s="287">
        <v>14882861</v>
      </c>
      <c r="E397" s="287">
        <v>0</v>
      </c>
      <c r="F397" s="287">
        <v>44656727</v>
      </c>
      <c r="G397" s="274">
        <v>0</v>
      </c>
      <c r="H397" s="363">
        <v>44656727</v>
      </c>
      <c r="I397" s="354"/>
      <c r="J397" s="352"/>
      <c r="K397" s="202"/>
    </row>
    <row r="398" spans="1:11">
      <c r="A398" s="255" t="s">
        <v>519</v>
      </c>
      <c r="B398" s="256" t="s">
        <v>227</v>
      </c>
      <c r="C398" s="266">
        <v>1805244</v>
      </c>
      <c r="D398" s="266">
        <v>902622</v>
      </c>
      <c r="E398" s="266">
        <v>0</v>
      </c>
      <c r="F398" s="266">
        <v>2707866</v>
      </c>
      <c r="G398" s="266">
        <v>0</v>
      </c>
      <c r="H398" s="267">
        <v>2707866</v>
      </c>
      <c r="I398" s="354"/>
      <c r="J398" s="352"/>
      <c r="K398" s="202"/>
    </row>
    <row r="399" spans="1:11">
      <c r="A399" s="362" t="s">
        <v>520</v>
      </c>
      <c r="B399" s="278" t="s">
        <v>229</v>
      </c>
      <c r="C399" s="287">
        <v>27968622</v>
      </c>
      <c r="D399" s="287">
        <v>13980239</v>
      </c>
      <c r="E399" s="287">
        <v>0</v>
      </c>
      <c r="F399" s="287">
        <v>41948861</v>
      </c>
      <c r="G399" s="274">
        <v>0</v>
      </c>
      <c r="H399" s="363">
        <v>41948861</v>
      </c>
      <c r="I399" s="354"/>
      <c r="J399" s="352"/>
      <c r="K399" s="202"/>
    </row>
    <row r="400" spans="1:11">
      <c r="A400" s="362" t="s">
        <v>521</v>
      </c>
      <c r="B400" s="278" t="s">
        <v>262</v>
      </c>
      <c r="C400" s="287">
        <v>4034732</v>
      </c>
      <c r="D400" s="287">
        <v>2017366</v>
      </c>
      <c r="E400" s="287">
        <v>0</v>
      </c>
      <c r="F400" s="287">
        <v>6052098</v>
      </c>
      <c r="G400" s="274">
        <v>0</v>
      </c>
      <c r="H400" s="363">
        <v>6052098</v>
      </c>
      <c r="I400" s="354"/>
      <c r="J400" s="352"/>
      <c r="K400" s="202"/>
    </row>
    <row r="401" spans="1:11">
      <c r="A401" s="362" t="s">
        <v>522</v>
      </c>
      <c r="B401" s="278" t="s">
        <v>249</v>
      </c>
      <c r="C401" s="287">
        <v>4034732</v>
      </c>
      <c r="D401" s="287">
        <v>2017366</v>
      </c>
      <c r="E401" s="287">
        <v>0</v>
      </c>
      <c r="F401" s="287">
        <v>6052098</v>
      </c>
      <c r="G401" s="274">
        <v>0</v>
      </c>
      <c r="H401" s="363">
        <v>6052098</v>
      </c>
      <c r="I401" s="354"/>
      <c r="J401" s="352"/>
      <c r="K401" s="202"/>
    </row>
    <row r="402" spans="1:11">
      <c r="A402" s="366" t="s">
        <v>180</v>
      </c>
      <c r="B402" s="350" t="s">
        <v>183</v>
      </c>
      <c r="C402" s="351">
        <v>31830100</v>
      </c>
      <c r="D402" s="351">
        <v>14658677</v>
      </c>
      <c r="E402" s="351">
        <v>0</v>
      </c>
      <c r="F402" s="351">
        <v>46488777</v>
      </c>
      <c r="G402" s="353">
        <v>0</v>
      </c>
      <c r="H402" s="367">
        <v>46488777</v>
      </c>
      <c r="I402" s="354"/>
      <c r="J402" s="352"/>
      <c r="K402" s="202"/>
    </row>
    <row r="403" spans="1:11">
      <c r="A403" s="362" t="s">
        <v>523</v>
      </c>
      <c r="B403" s="278" t="s">
        <v>283</v>
      </c>
      <c r="C403" s="287">
        <v>31830100</v>
      </c>
      <c r="D403" s="287">
        <v>14658677</v>
      </c>
      <c r="E403" s="287">
        <v>0</v>
      </c>
      <c r="F403" s="287">
        <v>46488777</v>
      </c>
      <c r="G403" s="274">
        <v>0</v>
      </c>
      <c r="H403" s="363">
        <v>46488777</v>
      </c>
      <c r="I403" s="354"/>
      <c r="J403" s="352"/>
      <c r="K403" s="202"/>
    </row>
    <row r="404" spans="1:11">
      <c r="A404" s="364" t="s">
        <v>524</v>
      </c>
      <c r="B404" s="279" t="s">
        <v>283</v>
      </c>
      <c r="C404" s="288">
        <v>31830100</v>
      </c>
      <c r="D404" s="288">
        <v>14658677</v>
      </c>
      <c r="E404" s="288">
        <v>0</v>
      </c>
      <c r="F404" s="288">
        <v>46488777</v>
      </c>
      <c r="G404" s="272">
        <v>0</v>
      </c>
      <c r="H404" s="365">
        <v>46488777</v>
      </c>
      <c r="I404" s="354"/>
      <c r="J404" s="352"/>
      <c r="K404" s="202"/>
    </row>
    <row r="405" spans="1:11">
      <c r="A405" s="366" t="s">
        <v>182</v>
      </c>
      <c r="B405" s="350" t="s">
        <v>184</v>
      </c>
      <c r="C405" s="351">
        <v>3218652</v>
      </c>
      <c r="D405" s="351">
        <v>0</v>
      </c>
      <c r="E405" s="351">
        <v>3218652</v>
      </c>
      <c r="F405" s="351">
        <v>0</v>
      </c>
      <c r="G405" s="353">
        <v>0</v>
      </c>
      <c r="H405" s="367">
        <v>0</v>
      </c>
      <c r="I405" s="354"/>
      <c r="J405" s="352"/>
      <c r="K405" s="202"/>
    </row>
    <row r="406" spans="1:11">
      <c r="A406" s="362" t="s">
        <v>525</v>
      </c>
      <c r="B406" s="278" t="s">
        <v>422</v>
      </c>
      <c r="C406" s="287">
        <v>3218652</v>
      </c>
      <c r="D406" s="287">
        <v>0</v>
      </c>
      <c r="E406" s="287">
        <v>3218652</v>
      </c>
      <c r="F406" s="287">
        <v>0</v>
      </c>
      <c r="G406" s="274">
        <v>0</v>
      </c>
      <c r="H406" s="363">
        <v>0</v>
      </c>
      <c r="I406" s="354"/>
      <c r="J406" s="352"/>
      <c r="K406" s="202"/>
    </row>
    <row r="407" spans="1:11">
      <c r="A407" s="362" t="s">
        <v>526</v>
      </c>
      <c r="B407" s="278" t="s">
        <v>422</v>
      </c>
      <c r="C407" s="287">
        <v>3218652</v>
      </c>
      <c r="D407" s="287">
        <v>0</v>
      </c>
      <c r="E407" s="287">
        <v>3218652</v>
      </c>
      <c r="F407" s="287">
        <v>0</v>
      </c>
      <c r="G407" s="274">
        <v>0</v>
      </c>
      <c r="H407" s="363">
        <v>0</v>
      </c>
      <c r="I407" s="354"/>
      <c r="J407" s="352"/>
      <c r="K407" s="202"/>
    </row>
    <row r="408" spans="1:11">
      <c r="A408" s="368" t="s">
        <v>185</v>
      </c>
      <c r="B408" s="280" t="s">
        <v>187</v>
      </c>
      <c r="C408" s="289">
        <v>321</v>
      </c>
      <c r="D408" s="289">
        <v>0</v>
      </c>
      <c r="E408" s="289">
        <v>0</v>
      </c>
      <c r="F408" s="289">
        <v>321</v>
      </c>
      <c r="G408" s="284">
        <v>0</v>
      </c>
      <c r="H408" s="369">
        <v>321</v>
      </c>
      <c r="I408" s="354"/>
      <c r="J408" s="352"/>
      <c r="K408" s="202"/>
    </row>
    <row r="409" spans="1:11">
      <c r="A409" s="366" t="s">
        <v>527</v>
      </c>
      <c r="B409" s="350" t="s">
        <v>188</v>
      </c>
      <c r="C409" s="351">
        <v>321</v>
      </c>
      <c r="D409" s="351">
        <v>0</v>
      </c>
      <c r="E409" s="351">
        <v>0</v>
      </c>
      <c r="F409" s="351">
        <v>321</v>
      </c>
      <c r="G409" s="353">
        <v>0</v>
      </c>
      <c r="H409" s="367">
        <v>321</v>
      </c>
      <c r="I409" s="354"/>
      <c r="J409" s="352"/>
      <c r="K409" s="202"/>
    </row>
    <row r="410" spans="1:11">
      <c r="A410" s="362" t="s">
        <v>528</v>
      </c>
      <c r="B410" s="278" t="s">
        <v>529</v>
      </c>
      <c r="C410" s="287">
        <v>321</v>
      </c>
      <c r="D410" s="287">
        <v>0</v>
      </c>
      <c r="E410" s="287">
        <v>0</v>
      </c>
      <c r="F410" s="287">
        <v>321</v>
      </c>
      <c r="G410" s="274">
        <v>0</v>
      </c>
      <c r="H410" s="363">
        <v>321</v>
      </c>
      <c r="I410" s="354"/>
      <c r="J410" s="352"/>
      <c r="K410" s="202"/>
    </row>
    <row r="411" spans="1:11">
      <c r="A411" s="364" t="s">
        <v>530</v>
      </c>
      <c r="B411" s="279" t="s">
        <v>446</v>
      </c>
      <c r="C411" s="288">
        <v>321</v>
      </c>
      <c r="D411" s="288">
        <v>0</v>
      </c>
      <c r="E411" s="288">
        <v>0</v>
      </c>
      <c r="F411" s="288">
        <v>321</v>
      </c>
      <c r="G411" s="272">
        <v>0</v>
      </c>
      <c r="H411" s="365">
        <v>321</v>
      </c>
      <c r="I411" s="354"/>
      <c r="J411" s="352"/>
      <c r="K411" s="202"/>
    </row>
    <row r="412" spans="1:11">
      <c r="A412" s="137" t="s">
        <v>102</v>
      </c>
      <c r="B412" s="138" t="s">
        <v>96</v>
      </c>
      <c r="C412" s="270">
        <v>0</v>
      </c>
      <c r="D412" s="270">
        <v>28225957</v>
      </c>
      <c r="E412" s="270">
        <v>28225957</v>
      </c>
      <c r="F412" s="270">
        <v>0</v>
      </c>
      <c r="G412" s="270">
        <v>0</v>
      </c>
      <c r="H412" s="271">
        <v>0</v>
      </c>
      <c r="I412" s="354"/>
      <c r="J412" s="352"/>
      <c r="K412" s="202"/>
    </row>
    <row r="413" spans="1:11">
      <c r="A413" s="368" t="s">
        <v>535</v>
      </c>
      <c r="B413" s="280" t="s">
        <v>99</v>
      </c>
      <c r="C413" s="289">
        <v>347088385</v>
      </c>
      <c r="D413" s="289">
        <v>0</v>
      </c>
      <c r="E413" s="289">
        <v>0</v>
      </c>
      <c r="F413" s="289">
        <v>347088385</v>
      </c>
      <c r="G413" s="284">
        <v>0</v>
      </c>
      <c r="H413" s="369">
        <v>347088385</v>
      </c>
      <c r="I413" s="354"/>
      <c r="J413" s="352"/>
      <c r="K413" s="202"/>
    </row>
    <row r="414" spans="1:11">
      <c r="A414" s="366" t="s">
        <v>536</v>
      </c>
      <c r="B414" s="350" t="s">
        <v>103</v>
      </c>
      <c r="C414" s="351">
        <v>347088385</v>
      </c>
      <c r="D414" s="351">
        <v>0</v>
      </c>
      <c r="E414" s="351">
        <v>0</v>
      </c>
      <c r="F414" s="351">
        <v>347088385</v>
      </c>
      <c r="G414" s="353">
        <v>0</v>
      </c>
      <c r="H414" s="367">
        <v>347088385</v>
      </c>
      <c r="I414" s="354"/>
      <c r="J414" s="352"/>
      <c r="K414" s="202"/>
    </row>
    <row r="415" spans="1:11">
      <c r="A415" s="362" t="s">
        <v>537</v>
      </c>
      <c r="B415" s="278" t="s">
        <v>538</v>
      </c>
      <c r="C415" s="287">
        <v>347088385</v>
      </c>
      <c r="D415" s="287">
        <v>0</v>
      </c>
      <c r="E415" s="287">
        <v>0</v>
      </c>
      <c r="F415" s="287">
        <v>347088385</v>
      </c>
      <c r="G415" s="274">
        <v>0</v>
      </c>
      <c r="H415" s="363">
        <v>347088385</v>
      </c>
      <c r="I415" s="354"/>
      <c r="J415" s="352"/>
      <c r="K415" s="202"/>
    </row>
    <row r="416" spans="1:11">
      <c r="A416" s="362" t="s">
        <v>539</v>
      </c>
      <c r="B416" s="278" t="s">
        <v>538</v>
      </c>
      <c r="C416" s="287">
        <v>347088385</v>
      </c>
      <c r="D416" s="287">
        <v>0</v>
      </c>
      <c r="E416" s="287">
        <v>0</v>
      </c>
      <c r="F416" s="287">
        <v>347088385</v>
      </c>
      <c r="G416" s="274">
        <v>0</v>
      </c>
      <c r="H416" s="363">
        <v>347088385</v>
      </c>
      <c r="I416" s="354"/>
      <c r="J416" s="352"/>
      <c r="K416" s="202"/>
    </row>
    <row r="417" spans="1:11">
      <c r="A417" s="362" t="s">
        <v>775</v>
      </c>
      <c r="B417" s="278" t="s">
        <v>776</v>
      </c>
      <c r="C417" s="287">
        <v>0</v>
      </c>
      <c r="D417" s="287">
        <v>0</v>
      </c>
      <c r="E417" s="287">
        <v>0</v>
      </c>
      <c r="F417" s="287">
        <v>0</v>
      </c>
      <c r="G417" s="274">
        <v>0</v>
      </c>
      <c r="H417" s="363">
        <v>0</v>
      </c>
      <c r="I417" s="354"/>
      <c r="J417" s="352"/>
      <c r="K417" s="202"/>
    </row>
    <row r="418" spans="1:11">
      <c r="A418" s="364" t="s">
        <v>777</v>
      </c>
      <c r="B418" s="279" t="s">
        <v>776</v>
      </c>
      <c r="C418" s="288">
        <v>0</v>
      </c>
      <c r="D418" s="288">
        <v>0</v>
      </c>
      <c r="E418" s="288">
        <v>0</v>
      </c>
      <c r="F418" s="288">
        <v>0</v>
      </c>
      <c r="G418" s="272">
        <v>0</v>
      </c>
      <c r="H418" s="365">
        <v>0</v>
      </c>
      <c r="I418" s="354"/>
      <c r="J418" s="352"/>
      <c r="K418" s="202"/>
    </row>
    <row r="419" spans="1:11">
      <c r="A419" s="368" t="s">
        <v>106</v>
      </c>
      <c r="B419" s="280" t="s">
        <v>107</v>
      </c>
      <c r="C419" s="289">
        <v>875161094.89999998</v>
      </c>
      <c r="D419" s="289">
        <v>0</v>
      </c>
      <c r="E419" s="289">
        <v>28225957</v>
      </c>
      <c r="F419" s="289">
        <v>846935137.89999998</v>
      </c>
      <c r="G419" s="284">
        <v>0</v>
      </c>
      <c r="H419" s="369">
        <v>846935137.89999998</v>
      </c>
      <c r="I419" s="354"/>
      <c r="J419" s="352"/>
      <c r="K419" s="202"/>
    </row>
    <row r="420" spans="1:11">
      <c r="A420" s="366" t="s">
        <v>540</v>
      </c>
      <c r="B420" s="350" t="s">
        <v>111</v>
      </c>
      <c r="C420" s="351">
        <v>261811362</v>
      </c>
      <c r="D420" s="351">
        <v>0</v>
      </c>
      <c r="E420" s="351">
        <v>0</v>
      </c>
      <c r="F420" s="351">
        <v>261811362</v>
      </c>
      <c r="G420" s="353">
        <v>0</v>
      </c>
      <c r="H420" s="367">
        <v>261811362</v>
      </c>
      <c r="I420" s="354"/>
      <c r="J420" s="352"/>
      <c r="K420" s="202"/>
    </row>
    <row r="421" spans="1:11">
      <c r="A421" s="255" t="s">
        <v>541</v>
      </c>
      <c r="B421" s="256" t="s">
        <v>542</v>
      </c>
      <c r="C421" s="266">
        <v>261811362</v>
      </c>
      <c r="D421" s="266">
        <v>0</v>
      </c>
      <c r="E421" s="266">
        <v>0</v>
      </c>
      <c r="F421" s="266">
        <v>261811362</v>
      </c>
      <c r="G421" s="266">
        <v>0</v>
      </c>
      <c r="H421" s="267">
        <v>261811362</v>
      </c>
      <c r="I421" s="354"/>
      <c r="J421" s="352"/>
      <c r="K421" s="202"/>
    </row>
    <row r="422" spans="1:11">
      <c r="A422" s="362" t="s">
        <v>543</v>
      </c>
      <c r="B422" s="278" t="s">
        <v>542</v>
      </c>
      <c r="C422" s="287">
        <v>261811362</v>
      </c>
      <c r="D422" s="287">
        <v>0</v>
      </c>
      <c r="E422" s="287">
        <v>0</v>
      </c>
      <c r="F422" s="287">
        <v>261811362</v>
      </c>
      <c r="G422" s="274">
        <v>0</v>
      </c>
      <c r="H422" s="363">
        <v>261811362</v>
      </c>
      <c r="I422" s="354"/>
      <c r="J422" s="352"/>
      <c r="K422" s="202"/>
    </row>
    <row r="423" spans="1:11">
      <c r="A423" s="366" t="s">
        <v>110</v>
      </c>
      <c r="B423" s="350" t="s">
        <v>114</v>
      </c>
      <c r="C423" s="351">
        <v>613349732.89999998</v>
      </c>
      <c r="D423" s="351">
        <v>0</v>
      </c>
      <c r="E423" s="351">
        <v>28225957</v>
      </c>
      <c r="F423" s="351">
        <v>585123775.89999998</v>
      </c>
      <c r="G423" s="353">
        <v>0</v>
      </c>
      <c r="H423" s="367">
        <v>585123775.89999998</v>
      </c>
      <c r="I423" s="354"/>
      <c r="J423" s="352"/>
      <c r="K423" s="202"/>
    </row>
    <row r="424" spans="1:11">
      <c r="A424" s="362" t="s">
        <v>544</v>
      </c>
      <c r="B424" s="278" t="s">
        <v>545</v>
      </c>
      <c r="C424" s="287">
        <v>613349732.89999998</v>
      </c>
      <c r="D424" s="287">
        <v>0</v>
      </c>
      <c r="E424" s="287">
        <v>28225957</v>
      </c>
      <c r="F424" s="287">
        <v>585123775.89999998</v>
      </c>
      <c r="G424" s="274">
        <v>0</v>
      </c>
      <c r="H424" s="363">
        <v>585123775.89999998</v>
      </c>
      <c r="I424" s="354"/>
      <c r="J424" s="352"/>
      <c r="K424" s="202"/>
    </row>
    <row r="425" spans="1:11">
      <c r="A425" s="364" t="s">
        <v>546</v>
      </c>
      <c r="B425" s="279" t="s">
        <v>545</v>
      </c>
      <c r="C425" s="288">
        <v>613349732.89999998</v>
      </c>
      <c r="D425" s="288">
        <v>0</v>
      </c>
      <c r="E425" s="288">
        <v>28225957</v>
      </c>
      <c r="F425" s="288">
        <v>585123775.89999998</v>
      </c>
      <c r="G425" s="272">
        <v>0</v>
      </c>
      <c r="H425" s="365">
        <v>585123775.89999998</v>
      </c>
      <c r="I425" s="354"/>
      <c r="J425" s="352"/>
      <c r="K425" s="202"/>
    </row>
    <row r="426" spans="1:11">
      <c r="A426" s="368" t="s">
        <v>117</v>
      </c>
      <c r="B426" s="280" t="s">
        <v>118</v>
      </c>
      <c r="C426" s="289">
        <v>-1222249479.9000001</v>
      </c>
      <c r="D426" s="289">
        <v>28225957</v>
      </c>
      <c r="E426" s="289">
        <v>0</v>
      </c>
      <c r="F426" s="289">
        <v>-1194023522.9000001</v>
      </c>
      <c r="G426" s="284">
        <v>0</v>
      </c>
      <c r="H426" s="369">
        <v>-1194023522.9000001</v>
      </c>
      <c r="I426" s="354"/>
      <c r="J426" s="352"/>
      <c r="K426" s="202"/>
    </row>
    <row r="427" spans="1:11">
      <c r="A427" s="366" t="s">
        <v>547</v>
      </c>
      <c r="B427" s="350" t="s">
        <v>548</v>
      </c>
      <c r="C427" s="351">
        <v>-347088385</v>
      </c>
      <c r="D427" s="351">
        <v>0</v>
      </c>
      <c r="E427" s="351">
        <v>0</v>
      </c>
      <c r="F427" s="351">
        <v>-347088385</v>
      </c>
      <c r="G427" s="353">
        <v>0</v>
      </c>
      <c r="H427" s="367">
        <v>-347088385</v>
      </c>
      <c r="I427" s="354"/>
      <c r="J427" s="352"/>
      <c r="K427" s="202"/>
    </row>
    <row r="428" spans="1:11">
      <c r="A428" s="362" t="s">
        <v>549</v>
      </c>
      <c r="B428" s="278" t="s">
        <v>550</v>
      </c>
      <c r="C428" s="287">
        <v>-347088385</v>
      </c>
      <c r="D428" s="287">
        <v>0</v>
      </c>
      <c r="E428" s="287">
        <v>0</v>
      </c>
      <c r="F428" s="287">
        <v>-347088385</v>
      </c>
      <c r="G428" s="274">
        <v>0</v>
      </c>
      <c r="H428" s="363">
        <v>-347088385</v>
      </c>
      <c r="I428" s="354"/>
      <c r="J428" s="352"/>
      <c r="K428" s="202"/>
    </row>
    <row r="429" spans="1:11">
      <c r="A429" s="362" t="s">
        <v>551</v>
      </c>
      <c r="B429" s="278" t="s">
        <v>550</v>
      </c>
      <c r="C429" s="287">
        <v>-347088385</v>
      </c>
      <c r="D429" s="287">
        <v>0</v>
      </c>
      <c r="E429" s="287">
        <v>0</v>
      </c>
      <c r="F429" s="287">
        <v>-347088385</v>
      </c>
      <c r="G429" s="274">
        <v>0</v>
      </c>
      <c r="H429" s="363">
        <v>-347088385</v>
      </c>
      <c r="I429" s="354"/>
      <c r="J429" s="352"/>
      <c r="K429" s="202"/>
    </row>
    <row r="430" spans="1:11">
      <c r="A430" s="366" t="s">
        <v>121</v>
      </c>
      <c r="B430" s="350" t="s">
        <v>125</v>
      </c>
      <c r="C430" s="351">
        <v>-875161094.89999998</v>
      </c>
      <c r="D430" s="351">
        <v>28225957</v>
      </c>
      <c r="E430" s="351">
        <v>0</v>
      </c>
      <c r="F430" s="351">
        <v>-846935137.89999998</v>
      </c>
      <c r="G430" s="353">
        <v>0</v>
      </c>
      <c r="H430" s="367">
        <v>-846935137.89999998</v>
      </c>
      <c r="I430" s="354"/>
      <c r="J430" s="352"/>
      <c r="K430" s="202"/>
    </row>
    <row r="431" spans="1:11">
      <c r="A431" s="362" t="s">
        <v>552</v>
      </c>
      <c r="B431" s="278" t="s">
        <v>553</v>
      </c>
      <c r="C431" s="287">
        <v>-261811362</v>
      </c>
      <c r="D431" s="287">
        <v>0</v>
      </c>
      <c r="E431" s="287">
        <v>0</v>
      </c>
      <c r="F431" s="287">
        <v>-261811362</v>
      </c>
      <c r="G431" s="274">
        <v>0</v>
      </c>
      <c r="H431" s="363">
        <v>-261811362</v>
      </c>
      <c r="I431" s="354"/>
      <c r="J431" s="352"/>
      <c r="K431" s="202"/>
    </row>
    <row r="432" spans="1:11">
      <c r="A432" s="364" t="s">
        <v>554</v>
      </c>
      <c r="B432" s="279" t="s">
        <v>553</v>
      </c>
      <c r="C432" s="288">
        <v>-261811362</v>
      </c>
      <c r="D432" s="288">
        <v>0</v>
      </c>
      <c r="E432" s="288">
        <v>0</v>
      </c>
      <c r="F432" s="288">
        <v>-261811362</v>
      </c>
      <c r="G432" s="272">
        <v>0</v>
      </c>
      <c r="H432" s="365">
        <v>-261811362</v>
      </c>
      <c r="I432" s="354"/>
      <c r="J432" s="352"/>
      <c r="K432" s="202"/>
    </row>
    <row r="433" spans="1:11">
      <c r="A433" s="362" t="s">
        <v>555</v>
      </c>
      <c r="B433" s="278" t="s">
        <v>556</v>
      </c>
      <c r="C433" s="287">
        <v>-613349732.89999998</v>
      </c>
      <c r="D433" s="287">
        <v>28225957</v>
      </c>
      <c r="E433" s="287">
        <v>0</v>
      </c>
      <c r="F433" s="287">
        <v>-585123775.89999998</v>
      </c>
      <c r="G433" s="274">
        <v>0</v>
      </c>
      <c r="H433" s="363">
        <v>-585123775.89999998</v>
      </c>
      <c r="I433" s="354"/>
      <c r="J433" s="352"/>
      <c r="K433" s="202"/>
    </row>
    <row r="434" spans="1:11">
      <c r="A434" s="362" t="s">
        <v>557</v>
      </c>
      <c r="B434" s="278" t="s">
        <v>545</v>
      </c>
      <c r="C434" s="287">
        <v>-613349732.89999998</v>
      </c>
      <c r="D434" s="287">
        <v>28225957</v>
      </c>
      <c r="E434" s="287">
        <v>0</v>
      </c>
      <c r="F434" s="287">
        <v>-585123775.89999998</v>
      </c>
      <c r="G434" s="274">
        <v>0</v>
      </c>
      <c r="H434" s="363">
        <v>-585123775.89999998</v>
      </c>
      <c r="I434" s="354"/>
      <c r="J434" s="352"/>
      <c r="K434" s="202"/>
    </row>
    <row r="435" spans="1:11">
      <c r="A435" s="137" t="s">
        <v>97</v>
      </c>
      <c r="B435" s="138" t="s">
        <v>98</v>
      </c>
      <c r="C435" s="270">
        <v>0</v>
      </c>
      <c r="D435" s="270">
        <v>19522450603.830002</v>
      </c>
      <c r="E435" s="270">
        <v>19522450603.830002</v>
      </c>
      <c r="F435" s="270">
        <v>0</v>
      </c>
      <c r="G435" s="270">
        <v>0</v>
      </c>
      <c r="H435" s="271">
        <v>0</v>
      </c>
      <c r="I435" s="354"/>
      <c r="J435" s="352"/>
      <c r="K435" s="202"/>
    </row>
    <row r="436" spans="1:11">
      <c r="A436" s="368" t="s">
        <v>100</v>
      </c>
      <c r="B436" s="280" t="s">
        <v>101</v>
      </c>
      <c r="C436" s="289">
        <v>53612644266.879997</v>
      </c>
      <c r="D436" s="289">
        <v>725932015.23000002</v>
      </c>
      <c r="E436" s="289">
        <v>18796518588.599998</v>
      </c>
      <c r="F436" s="289">
        <v>71683230840.25</v>
      </c>
      <c r="G436" s="284">
        <v>0</v>
      </c>
      <c r="H436" s="369">
        <v>71683230840.25</v>
      </c>
      <c r="I436" s="354"/>
      <c r="J436" s="352"/>
      <c r="K436" s="202"/>
    </row>
    <row r="437" spans="1:11" ht="25.5">
      <c r="A437" s="366" t="s">
        <v>104</v>
      </c>
      <c r="B437" s="350" t="s">
        <v>105</v>
      </c>
      <c r="C437" s="351">
        <v>52449041473</v>
      </c>
      <c r="D437" s="351">
        <v>0</v>
      </c>
      <c r="E437" s="351">
        <v>18793073134</v>
      </c>
      <c r="F437" s="351">
        <v>71242114607</v>
      </c>
      <c r="G437" s="353">
        <v>0</v>
      </c>
      <c r="H437" s="367">
        <v>71242114607</v>
      </c>
      <c r="I437" s="354"/>
      <c r="J437" s="352"/>
      <c r="K437" s="202"/>
    </row>
    <row r="438" spans="1:11">
      <c r="A438" s="362" t="s">
        <v>558</v>
      </c>
      <c r="B438" s="278" t="s">
        <v>559</v>
      </c>
      <c r="C438" s="287">
        <v>52449041473</v>
      </c>
      <c r="D438" s="287">
        <v>0</v>
      </c>
      <c r="E438" s="287">
        <v>18793073134</v>
      </c>
      <c r="F438" s="287">
        <v>71242114607</v>
      </c>
      <c r="G438" s="274">
        <v>0</v>
      </c>
      <c r="H438" s="363">
        <v>71242114607</v>
      </c>
      <c r="I438" s="354"/>
      <c r="J438" s="352"/>
      <c r="K438" s="202"/>
    </row>
    <row r="439" spans="1:11">
      <c r="A439" s="362" t="s">
        <v>560</v>
      </c>
      <c r="B439" s="278" t="s">
        <v>559</v>
      </c>
      <c r="C439" s="287">
        <v>52449041473</v>
      </c>
      <c r="D439" s="287">
        <v>0</v>
      </c>
      <c r="E439" s="287">
        <v>18793073134</v>
      </c>
      <c r="F439" s="287">
        <v>71242114607</v>
      </c>
      <c r="G439" s="274">
        <v>0</v>
      </c>
      <c r="H439" s="363">
        <v>71242114607</v>
      </c>
      <c r="I439" s="354"/>
      <c r="J439" s="352"/>
      <c r="K439" s="202"/>
    </row>
    <row r="440" spans="1:11">
      <c r="A440" s="366" t="s">
        <v>108</v>
      </c>
      <c r="B440" s="350" t="s">
        <v>109</v>
      </c>
      <c r="C440" s="351">
        <v>1163602793.8800001</v>
      </c>
      <c r="D440" s="351">
        <v>725932015.23000002</v>
      </c>
      <c r="E440" s="351">
        <v>3445454.6</v>
      </c>
      <c r="F440" s="351">
        <v>441116233.25</v>
      </c>
      <c r="G440" s="353">
        <v>0</v>
      </c>
      <c r="H440" s="367">
        <v>441116233.25</v>
      </c>
      <c r="I440" s="354"/>
      <c r="J440" s="352"/>
      <c r="K440" s="202"/>
    </row>
    <row r="441" spans="1:11">
      <c r="A441" s="362" t="s">
        <v>561</v>
      </c>
      <c r="B441" s="278" t="s">
        <v>562</v>
      </c>
      <c r="C441" s="287">
        <v>1163602793.8800001</v>
      </c>
      <c r="D441" s="287">
        <v>725932015.23000002</v>
      </c>
      <c r="E441" s="287">
        <v>3445454.6</v>
      </c>
      <c r="F441" s="287">
        <v>441116233.25</v>
      </c>
      <c r="G441" s="274">
        <v>0</v>
      </c>
      <c r="H441" s="363">
        <v>441116233.25</v>
      </c>
      <c r="I441" s="354"/>
      <c r="J441" s="352"/>
      <c r="K441" s="202"/>
    </row>
    <row r="442" spans="1:11">
      <c r="A442" s="364" t="s">
        <v>563</v>
      </c>
      <c r="B442" s="279" t="s">
        <v>562</v>
      </c>
      <c r="C442" s="288">
        <v>1163602793.8800001</v>
      </c>
      <c r="D442" s="288">
        <v>725932015.23000002</v>
      </c>
      <c r="E442" s="288">
        <v>3445454.6</v>
      </c>
      <c r="F442" s="288">
        <v>441116233.25</v>
      </c>
      <c r="G442" s="288">
        <v>0</v>
      </c>
      <c r="H442" s="370">
        <v>441116233.25</v>
      </c>
      <c r="I442" s="354"/>
      <c r="J442" s="352"/>
      <c r="K442" s="202"/>
    </row>
    <row r="443" spans="1:11">
      <c r="A443" s="368" t="s">
        <v>112</v>
      </c>
      <c r="B443" s="280" t="s">
        <v>113</v>
      </c>
      <c r="C443" s="289">
        <v>1338186070.3699999</v>
      </c>
      <c r="D443" s="289">
        <v>0</v>
      </c>
      <c r="E443" s="289">
        <v>0</v>
      </c>
      <c r="F443" s="289">
        <v>1338186070.3699999</v>
      </c>
      <c r="G443" s="289">
        <v>0</v>
      </c>
      <c r="H443" s="371">
        <v>1338186070.3699999</v>
      </c>
      <c r="I443" s="354"/>
      <c r="J443" s="352"/>
      <c r="K443" s="202"/>
    </row>
    <row r="444" spans="1:11">
      <c r="A444" s="366" t="s">
        <v>115</v>
      </c>
      <c r="B444" s="350" t="s">
        <v>116</v>
      </c>
      <c r="C444" s="351">
        <v>1338186070.3699999</v>
      </c>
      <c r="D444" s="351">
        <v>0</v>
      </c>
      <c r="E444" s="351">
        <v>0</v>
      </c>
      <c r="F444" s="351">
        <v>1338186070.3699999</v>
      </c>
      <c r="G444" s="351">
        <v>0</v>
      </c>
      <c r="H444" s="372">
        <v>1338186070.3699999</v>
      </c>
      <c r="I444" s="354"/>
      <c r="J444" s="352"/>
      <c r="K444" s="202"/>
    </row>
    <row r="445" spans="1:11">
      <c r="A445" s="362" t="s">
        <v>564</v>
      </c>
      <c r="B445" s="278" t="s">
        <v>565</v>
      </c>
      <c r="C445" s="287">
        <v>1338186070.3699999</v>
      </c>
      <c r="D445" s="287">
        <v>0</v>
      </c>
      <c r="E445" s="287">
        <v>0</v>
      </c>
      <c r="F445" s="287">
        <v>1338186070.3699999</v>
      </c>
      <c r="G445" s="287">
        <v>0</v>
      </c>
      <c r="H445" s="373">
        <v>1338186070.3699999</v>
      </c>
      <c r="I445" s="354"/>
      <c r="J445" s="352"/>
      <c r="K445" s="202"/>
    </row>
    <row r="446" spans="1:11">
      <c r="A446" s="364" t="s">
        <v>566</v>
      </c>
      <c r="B446" s="279" t="s">
        <v>565</v>
      </c>
      <c r="C446" s="288">
        <v>1338186070.3699999</v>
      </c>
      <c r="D446" s="288">
        <v>0</v>
      </c>
      <c r="E446" s="288">
        <v>0</v>
      </c>
      <c r="F446" s="288">
        <v>1338186070.3699999</v>
      </c>
      <c r="G446" s="288">
        <v>0</v>
      </c>
      <c r="H446" s="370">
        <v>1338186070.3699999</v>
      </c>
      <c r="I446" s="354"/>
      <c r="J446" s="352"/>
      <c r="K446" s="202"/>
    </row>
    <row r="447" spans="1:11">
      <c r="A447" s="368" t="s">
        <v>119</v>
      </c>
      <c r="B447" s="280" t="s">
        <v>120</v>
      </c>
      <c r="C447" s="289">
        <v>-54950830337.25</v>
      </c>
      <c r="D447" s="289">
        <v>18796518588.599998</v>
      </c>
      <c r="E447" s="289">
        <v>725932015.23000002</v>
      </c>
      <c r="F447" s="289">
        <v>-73021416910.619995</v>
      </c>
      <c r="G447" s="289">
        <v>0</v>
      </c>
      <c r="H447" s="371">
        <v>-73021416910.619995</v>
      </c>
      <c r="I447" s="354"/>
      <c r="J447" s="352"/>
      <c r="K447" s="202"/>
    </row>
    <row r="448" spans="1:11">
      <c r="A448" s="366" t="s">
        <v>123</v>
      </c>
      <c r="B448" s="350" t="s">
        <v>124</v>
      </c>
      <c r="C448" s="351">
        <v>-53612644266.879997</v>
      </c>
      <c r="D448" s="351">
        <v>18796518588.599998</v>
      </c>
      <c r="E448" s="351">
        <v>725932015.23000002</v>
      </c>
      <c r="F448" s="351">
        <v>-71683230840.25</v>
      </c>
      <c r="G448" s="351">
        <v>0</v>
      </c>
      <c r="H448" s="372">
        <v>-71683230840.25</v>
      </c>
      <c r="I448" s="354"/>
      <c r="J448" s="352"/>
      <c r="K448" s="202"/>
    </row>
    <row r="449" spans="1:11" ht="25.5">
      <c r="A449" s="362" t="s">
        <v>567</v>
      </c>
      <c r="B449" s="278" t="s">
        <v>568</v>
      </c>
      <c r="C449" s="287">
        <v>-52449041473</v>
      </c>
      <c r="D449" s="287">
        <v>18793073134</v>
      </c>
      <c r="E449" s="287">
        <v>0</v>
      </c>
      <c r="F449" s="287">
        <v>-71242114607</v>
      </c>
      <c r="G449" s="287">
        <v>0</v>
      </c>
      <c r="H449" s="373">
        <v>-71242114607</v>
      </c>
      <c r="I449" s="354"/>
      <c r="J449" s="352"/>
      <c r="K449" s="202"/>
    </row>
    <row r="450" spans="1:11" ht="25.5">
      <c r="A450" s="364" t="s">
        <v>569</v>
      </c>
      <c r="B450" s="279" t="s">
        <v>568</v>
      </c>
      <c r="C450" s="288">
        <v>-52449041473</v>
      </c>
      <c r="D450" s="288">
        <v>18793073134</v>
      </c>
      <c r="E450" s="288">
        <v>0</v>
      </c>
      <c r="F450" s="288">
        <v>-71242114607</v>
      </c>
      <c r="G450" s="288">
        <v>0</v>
      </c>
      <c r="H450" s="370">
        <v>-71242114607</v>
      </c>
      <c r="I450" s="354"/>
      <c r="J450" s="352"/>
      <c r="K450" s="202"/>
    </row>
    <row r="451" spans="1:11">
      <c r="A451" s="362" t="s">
        <v>570</v>
      </c>
      <c r="B451" s="278" t="s">
        <v>571</v>
      </c>
      <c r="C451" s="287">
        <v>-1163602793.8800001</v>
      </c>
      <c r="D451" s="287">
        <v>3445454.6</v>
      </c>
      <c r="E451" s="287">
        <v>725932015.23000002</v>
      </c>
      <c r="F451" s="287">
        <v>-441116233.25</v>
      </c>
      <c r="G451" s="287">
        <v>0</v>
      </c>
      <c r="H451" s="373">
        <v>-441116233.25</v>
      </c>
      <c r="I451" s="354"/>
      <c r="J451" s="352"/>
      <c r="K451" s="202"/>
    </row>
    <row r="452" spans="1:11">
      <c r="A452" s="364" t="s">
        <v>572</v>
      </c>
      <c r="B452" s="279" t="s">
        <v>571</v>
      </c>
      <c r="C452" s="288">
        <v>-1163602793.8800001</v>
      </c>
      <c r="D452" s="288">
        <v>3445454.6</v>
      </c>
      <c r="E452" s="288">
        <v>725932015.23000002</v>
      </c>
      <c r="F452" s="288">
        <v>-441116233.25</v>
      </c>
      <c r="G452" s="288">
        <v>0</v>
      </c>
      <c r="H452" s="370">
        <v>-441116233.25</v>
      </c>
      <c r="I452" s="354"/>
      <c r="J452" s="352"/>
      <c r="K452" s="202"/>
    </row>
    <row r="453" spans="1:11">
      <c r="A453" s="366" t="s">
        <v>126</v>
      </c>
      <c r="B453" s="350" t="s">
        <v>127</v>
      </c>
      <c r="C453" s="351">
        <v>-1338186070.3699999</v>
      </c>
      <c r="D453" s="351">
        <v>0</v>
      </c>
      <c r="E453" s="351">
        <v>0</v>
      </c>
      <c r="F453" s="351">
        <v>-1338186070.3699999</v>
      </c>
      <c r="G453" s="351">
        <v>0</v>
      </c>
      <c r="H453" s="372">
        <v>-1338186070.3699999</v>
      </c>
      <c r="I453" s="354"/>
      <c r="J453" s="352"/>
      <c r="K453" s="202"/>
    </row>
    <row r="454" spans="1:11">
      <c r="A454" s="362" t="s">
        <v>573</v>
      </c>
      <c r="B454" s="278" t="s">
        <v>574</v>
      </c>
      <c r="C454" s="287">
        <v>-1338186070.3699999</v>
      </c>
      <c r="D454" s="287">
        <v>0</v>
      </c>
      <c r="E454" s="287">
        <v>0</v>
      </c>
      <c r="F454" s="287">
        <v>-1338186070.3699999</v>
      </c>
      <c r="G454" s="287">
        <v>0</v>
      </c>
      <c r="H454" s="373">
        <v>-1338186070.3699999</v>
      </c>
      <c r="I454" s="354"/>
      <c r="J454" s="352"/>
      <c r="K454" s="202"/>
    </row>
    <row r="455" spans="1:11" ht="15.75" thickBot="1">
      <c r="A455" s="374" t="s">
        <v>575</v>
      </c>
      <c r="B455" s="375" t="s">
        <v>565</v>
      </c>
      <c r="C455" s="376">
        <v>-1338186070.3699999</v>
      </c>
      <c r="D455" s="376">
        <v>0</v>
      </c>
      <c r="E455" s="376">
        <v>0</v>
      </c>
      <c r="F455" s="376">
        <v>-1338186070.3699999</v>
      </c>
      <c r="G455" s="376">
        <v>0</v>
      </c>
      <c r="H455" s="377">
        <v>-1338186070.3699999</v>
      </c>
      <c r="I455" s="354"/>
      <c r="J455" s="352"/>
      <c r="K455" s="202"/>
    </row>
    <row r="456" spans="1:11">
      <c r="I456" s="202"/>
      <c r="J456" s="202"/>
    </row>
    <row r="457" spans="1:11">
      <c r="I457" s="202"/>
      <c r="J457" s="202"/>
    </row>
    <row r="458" spans="1:11">
      <c r="I458" s="202"/>
      <c r="J458" s="202"/>
    </row>
    <row r="459" spans="1:11">
      <c r="I459" s="202"/>
      <c r="J459" s="202"/>
    </row>
    <row r="460" spans="1:11">
      <c r="I460" s="202"/>
      <c r="J460" s="202"/>
    </row>
    <row r="461" spans="1:11">
      <c r="I461" s="202"/>
      <c r="J461" s="202"/>
    </row>
    <row r="462" spans="1:11">
      <c r="I462" s="202"/>
      <c r="J462" s="202"/>
    </row>
    <row r="463" spans="1:11">
      <c r="I463" s="202"/>
      <c r="J463" s="202"/>
    </row>
    <row r="464" spans="1:11">
      <c r="I464" s="202"/>
      <c r="J464" s="202"/>
    </row>
    <row r="465" spans="9:10">
      <c r="I465" s="202"/>
      <c r="J465" s="202"/>
    </row>
    <row r="466" spans="9:10">
      <c r="I466" s="202"/>
      <c r="J466" s="202"/>
    </row>
    <row r="467" spans="9:10">
      <c r="I467" s="202"/>
      <c r="J467" s="202"/>
    </row>
    <row r="468" spans="9:10">
      <c r="I468" s="202"/>
      <c r="J468" s="202"/>
    </row>
    <row r="469" spans="9:10">
      <c r="I469" s="202"/>
      <c r="J469" s="202"/>
    </row>
    <row r="470" spans="9:10">
      <c r="I470" s="202"/>
      <c r="J470" s="202"/>
    </row>
    <row r="471" spans="9:10">
      <c r="I471" s="202"/>
      <c r="J471" s="202"/>
    </row>
    <row r="472" spans="9:10">
      <c r="I472" s="202"/>
      <c r="J472" s="202"/>
    </row>
    <row r="473" spans="9:10">
      <c r="I473" s="202"/>
      <c r="J473" s="202"/>
    </row>
    <row r="474" spans="9:10">
      <c r="I474" s="202"/>
      <c r="J474" s="202"/>
    </row>
    <row r="475" spans="9:10">
      <c r="I475" s="202"/>
      <c r="J475" s="202"/>
    </row>
    <row r="476" spans="9:10">
      <c r="I476" s="202"/>
      <c r="J476" s="202"/>
    </row>
    <row r="477" spans="9:10">
      <c r="I477" s="202"/>
      <c r="J477" s="202"/>
    </row>
    <row r="478" spans="9:10">
      <c r="I478" s="202"/>
      <c r="J478" s="202"/>
    </row>
    <row r="479" spans="9:10">
      <c r="I479" s="202"/>
      <c r="J479" s="202"/>
    </row>
    <row r="480" spans="9:10">
      <c r="I480" s="202"/>
      <c r="J480" s="202"/>
    </row>
    <row r="481" spans="9:10">
      <c r="I481" s="202"/>
      <c r="J481" s="202"/>
    </row>
    <row r="482" spans="9:10">
      <c r="I482" s="202"/>
      <c r="J482" s="202"/>
    </row>
    <row r="483" spans="9:10">
      <c r="I483" s="202"/>
      <c r="J483" s="202"/>
    </row>
    <row r="484" spans="9:10">
      <c r="I484" s="202"/>
      <c r="J484" s="202"/>
    </row>
    <row r="485" spans="9:10">
      <c r="I485" s="202"/>
      <c r="J485" s="202"/>
    </row>
    <row r="486" spans="9:10">
      <c r="I486" s="202"/>
      <c r="J486" s="202"/>
    </row>
    <row r="487" spans="9:10">
      <c r="I487" s="202"/>
      <c r="J487" s="202"/>
    </row>
    <row r="488" spans="9:10">
      <c r="I488" s="202"/>
      <c r="J488" s="202"/>
    </row>
    <row r="489" spans="9:10">
      <c r="I489" s="202"/>
      <c r="J489" s="202"/>
    </row>
    <row r="490" spans="9:10">
      <c r="I490" s="202"/>
      <c r="J490" s="202"/>
    </row>
    <row r="491" spans="9:10">
      <c r="I491" s="202"/>
      <c r="J491" s="202"/>
    </row>
    <row r="492" spans="9:10">
      <c r="I492" s="202"/>
      <c r="J492" s="202"/>
    </row>
    <row r="493" spans="9:10">
      <c r="I493" s="202"/>
      <c r="J493" s="202"/>
    </row>
    <row r="494" spans="9:10">
      <c r="I494" s="202"/>
      <c r="J494" s="202"/>
    </row>
    <row r="495" spans="9:10">
      <c r="I495" s="202"/>
      <c r="J495" s="202"/>
    </row>
    <row r="496" spans="9:10">
      <c r="I496" s="202"/>
      <c r="J496" s="202"/>
    </row>
    <row r="497" spans="9:10">
      <c r="I497" s="202"/>
      <c r="J497" s="202"/>
    </row>
    <row r="498" spans="9:10">
      <c r="I498" s="202"/>
      <c r="J498" s="202"/>
    </row>
    <row r="499" spans="9:10">
      <c r="I499" s="202"/>
      <c r="J499" s="202"/>
    </row>
    <row r="500" spans="9:10">
      <c r="I500" s="202"/>
      <c r="J500" s="202"/>
    </row>
  </sheetData>
  <autoFilter ref="A6:M455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3" ma:contentTypeDescription="Crear nuevo documento." ma:contentTypeScope="" ma:versionID="ea2397797ef0079a4e12c2a54b9f4c31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bad33e82118e759d490ae291a54ca7e5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22ED45-9018-492F-89C9-F05D535D7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0c3ff982-b687-4eb5-9a04-fd6efaf5d504"/>
    <ds:schemaRef ds:uri="http://purl.org/dc/terms/"/>
    <ds:schemaRef ds:uri="ae0c3cce-6c31-4f1f-b54e-e7c442e692b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MARZO 2022 </vt:lpstr>
      <vt:lpstr>MARZO 2021</vt:lpstr>
      <vt:lpstr>'GCF-FOR09'!Área_de_impresión</vt:lpstr>
      <vt:lpstr>'GCF-FOR10'!Área_de_impresión</vt:lpstr>
      <vt:lpstr>'MARZO 2021'!Área_de_impresión</vt:lpstr>
      <vt:lpstr>'MARZO 2022 '!Área_de_impresión</vt:lpstr>
      <vt:lpstr>'MARZO 2021'!Títulos_a_imprimir</vt:lpstr>
      <vt:lpstr>'MARZO 2022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Pinzón R.</cp:lastModifiedBy>
  <cp:revision/>
  <cp:lastPrinted>2022-05-04T21:18:26Z</cp:lastPrinted>
  <dcterms:created xsi:type="dcterms:W3CDTF">2018-07-09T21:17:34Z</dcterms:created>
  <dcterms:modified xsi:type="dcterms:W3CDTF">2022-05-04T21:18:38Z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Order">
    <vt:r8>119600</vt:r8>
  </property>
</Properties>
</file>