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THA\OneDrive - CRA\NATHALY CRA\2022\CONTABILIDAD 2022\02_FEBRERO 2022\"/>
    </mc:Choice>
  </mc:AlternateContent>
  <bookViews>
    <workbookView xWindow="0" yWindow="0" windowWidth="20490" windowHeight="7155" firstSheet="2" activeTab="2"/>
  </bookViews>
  <sheets>
    <sheet name="GCF-FOR09" sheetId="1" state="hidden" r:id="rId1"/>
    <sheet name="GCF-FOR10" sheetId="3" state="hidden" r:id="rId2"/>
    <sheet name="FEBRERO 2022 " sheetId="5" r:id="rId3"/>
    <sheet name="FEBRERO 2021" sheetId="6" r:id="rId4"/>
  </sheets>
  <externalReferences>
    <externalReference r:id="rId5"/>
    <externalReference r:id="rId6"/>
    <externalReference r:id="rId7"/>
    <externalReference r:id="rId8"/>
  </externalReferences>
  <definedNames>
    <definedName name="_DEV94" localSheetId="3">#REF!</definedName>
    <definedName name="_DEV94" localSheetId="1">#REF!</definedName>
    <definedName name="_DEV94">#REF!</definedName>
    <definedName name="_DTF94" localSheetId="3">#REF!</definedName>
    <definedName name="_DTF94" localSheetId="1">#REF!</definedName>
    <definedName name="_DTF94">#REF!</definedName>
    <definedName name="_xlnm._FilterDatabase" localSheetId="3" hidden="1">'FEBRERO 2021'!$A$6:$N$441</definedName>
    <definedName name="_xlnm._FilterDatabase" localSheetId="2" hidden="1">'FEBRERO 2022 '!$A$6:$L$461</definedName>
    <definedName name="_Key1" localSheetId="3" hidden="1">#REF!</definedName>
    <definedName name="_Key1" localSheetId="2" hidden="1">#REF!</definedName>
    <definedName name="_Key1" localSheetId="1" hidden="1">#REF!</definedName>
    <definedName name="_Key1" hidden="1">#REF!</definedName>
    <definedName name="_Key2" localSheetId="3" hidden="1">#REF!</definedName>
    <definedName name="_Key2" localSheetId="2" hidden="1">#REF!</definedName>
    <definedName name="_Key2" localSheetId="1" hidden="1">#REF!</definedName>
    <definedName name="_Key2" hidden="1">#REF!</definedName>
    <definedName name="_Order1" hidden="1">0</definedName>
    <definedName name="_Order2" hidden="1">255</definedName>
    <definedName name="_PRE1" localSheetId="3">#REF!</definedName>
    <definedName name="_PRE1" localSheetId="2">#REF!</definedName>
    <definedName name="_PRE1" localSheetId="1">#REF!</definedName>
    <definedName name="_PRE1">#REF!</definedName>
    <definedName name="_PRE2" localSheetId="3">#REF!</definedName>
    <definedName name="_PRE2" localSheetId="1">#REF!</definedName>
    <definedName name="_PRE2">#REF!</definedName>
    <definedName name="_PRE3" localSheetId="3">#REF!</definedName>
    <definedName name="_PRE3" localSheetId="1">#REF!</definedName>
    <definedName name="_PRE3">#REF!</definedName>
    <definedName name="_PRE4" localSheetId="3">#REF!</definedName>
    <definedName name="_PRE4" localSheetId="1">#REF!</definedName>
    <definedName name="_PRE4">#REF!</definedName>
    <definedName name="_Sort" localSheetId="3" hidden="1">#REF!</definedName>
    <definedName name="_Sort" localSheetId="1" hidden="1">#REF!</definedName>
    <definedName name="_Sort" hidden="1">#REF!</definedName>
    <definedName name="_TRM94" localSheetId="3">#REF!</definedName>
    <definedName name="_TRM94" localSheetId="1">#REF!</definedName>
    <definedName name="_TRM94">#REF!</definedName>
    <definedName name="ACTIVO" localSheetId="3">#REF!</definedName>
    <definedName name="ACTIVO" localSheetId="1">#REF!</definedName>
    <definedName name="ACTIVO">#REF!</definedName>
    <definedName name="ACTIVOT" localSheetId="3">#REF!</definedName>
    <definedName name="ACTIVOT" localSheetId="1">#REF!</definedName>
    <definedName name="ACTIVOT">#REF!</definedName>
    <definedName name="_xlnm.Print_Area" localSheetId="3">'FEBRERO 2021'!$A$1:$H$328</definedName>
    <definedName name="_xlnm.Print_Area" localSheetId="2">'FEBRERO 2022 '!$A$1:$F$6</definedName>
    <definedName name="_xlnm.Print_Area" localSheetId="0">'GCF-FOR09'!$A$1:$L$75</definedName>
    <definedName name="_xlnm.Print_Area" localSheetId="1">'GCF-FOR10'!$A$1:$I$62</definedName>
    <definedName name="_xlnm.Database" localSheetId="3">#REF!</definedName>
    <definedName name="_xlnm.Database" localSheetId="1">#REF!</definedName>
    <definedName name="_xlnm.Database">#REF!</definedName>
    <definedName name="cheques" localSheetId="3">[1]Listas!$A$17:$A$19</definedName>
    <definedName name="cheques" localSheetId="2">[2]Listas!$A$17:$A$19</definedName>
    <definedName name="cheques" localSheetId="1">[2]Listas!$A$17:$A$19</definedName>
    <definedName name="cheques">[2]Listas!$A$17:$A$19</definedName>
    <definedName name="DEV" localSheetId="3">#REF!</definedName>
    <definedName name="DEV" localSheetId="1">#REF!</definedName>
    <definedName name="DEV">#REF!</definedName>
    <definedName name="Div_otros" localSheetId="3">[3]Consolidado!#REF!</definedName>
    <definedName name="Div_otros" localSheetId="1">[3]Consolidado!#REF!</definedName>
    <definedName name="Div_otros">[3]Consolidado!#REF!</definedName>
    <definedName name="ESCENARIO" localSheetId="3">#REF!</definedName>
    <definedName name="ESCENARIO" localSheetId="1">#REF!</definedName>
    <definedName name="ESCENARIO">#REF!</definedName>
    <definedName name="FONDOS" localSheetId="3">#REF!</definedName>
    <definedName name="FONDOS" localSheetId="1">#REF!</definedName>
    <definedName name="FONDOS">#REF!</definedName>
    <definedName name="fuentes" localSheetId="3">[3]Consolidado!#REF!</definedName>
    <definedName name="fuentes" localSheetId="1">[3]Consolidado!#REF!</definedName>
    <definedName name="fuentes">[3]Consolidado!#REF!</definedName>
    <definedName name="GASTOS" localSheetId="3">#REF!</definedName>
    <definedName name="GASTOS" localSheetId="1">#REF!</definedName>
    <definedName name="GASTOS">#REF!</definedName>
    <definedName name="GG" localSheetId="3">#REF!</definedName>
    <definedName name="GG" localSheetId="1">#REF!</definedName>
    <definedName name="GG">#REF!</definedName>
    <definedName name="INDICADORES" localSheetId="3">#REF!</definedName>
    <definedName name="INDICADORES" localSheetId="1">#REF!</definedName>
    <definedName name="INDICADORES">#REF!</definedName>
    <definedName name="indicadores1" localSheetId="3">#REF!</definedName>
    <definedName name="indicadores1" localSheetId="1">#REF!</definedName>
    <definedName name="indicadores1">#REF!</definedName>
    <definedName name="INFIN" localSheetId="3">#REF!</definedName>
    <definedName name="INFIN" localSheetId="1">#REF!</definedName>
    <definedName name="INFIN">#REF!</definedName>
    <definedName name="INFIN94" localSheetId="3">#REF!</definedName>
    <definedName name="INFIN94" localSheetId="1">#REF!</definedName>
    <definedName name="INFIN94">#REF!</definedName>
    <definedName name="INFLA" localSheetId="3">#REF!</definedName>
    <definedName name="INFLA" localSheetId="1">#REF!</definedName>
    <definedName name="INFLA">#REF!</definedName>
    <definedName name="inv" localSheetId="3">[3]Consolidado!#REF!</definedName>
    <definedName name="inv" localSheetId="1">[3]Consolidado!#REF!</definedName>
    <definedName name="inv">[3]Consolidado!#REF!</definedName>
    <definedName name="Inven213" localSheetId="3">#REF!</definedName>
    <definedName name="Inven213" localSheetId="1">#REF!</definedName>
    <definedName name="Inven213">#REF!</definedName>
    <definedName name="IVA" localSheetId="3">[3]Consolidado!#REF!</definedName>
    <definedName name="IVA" localSheetId="1">[3]Consolidado!#REF!</definedName>
    <definedName name="IVA">[3]Consolidado!#REF!</definedName>
    <definedName name="mkbkb" localSheetId="3">#REF!</definedName>
    <definedName name="mkbkb" localSheetId="1">#REF!</definedName>
    <definedName name="mkbkb">#REF!</definedName>
    <definedName name="Monedas" localSheetId="3">[1]Listas!$A$5:$A$13</definedName>
    <definedName name="Monedas" localSheetId="2">[2]Listas!$A$5:$A$13</definedName>
    <definedName name="Monedas" localSheetId="1">[2]Listas!$A$5:$A$13</definedName>
    <definedName name="Monedas">[2]Listas!$A$5:$A$13</definedName>
    <definedName name="neyla" localSheetId="3">#REF!</definedName>
    <definedName name="neyla" localSheetId="1">#REF!</definedName>
    <definedName name="neyla">#REF!</definedName>
    <definedName name="ññ" localSheetId="3">#REF!</definedName>
    <definedName name="ññ" localSheetId="1">#REF!</definedName>
    <definedName name="ññ">#REF!</definedName>
    <definedName name="PASIVO" localSheetId="3">#REF!</definedName>
    <definedName name="PASIVO" localSheetId="1">#REF!</definedName>
    <definedName name="PASIVO">#REF!</definedName>
    <definedName name="PASIVOT" localSheetId="3">#REF!</definedName>
    <definedName name="PASIVOT" localSheetId="1">#REF!</definedName>
    <definedName name="PASIVOT">#REF!</definedName>
    <definedName name="PATRIMONIO" localSheetId="3">#REF!</definedName>
    <definedName name="PATRIMONIO" localSheetId="1">#REF!</definedName>
    <definedName name="PATRIMONIO">#REF!</definedName>
    <definedName name="PATRIMONIOT" localSheetId="3">#REF!</definedName>
    <definedName name="PATRIMONIOT" localSheetId="1">#REF!</definedName>
    <definedName name="PATRIMONIOT">#REF!</definedName>
    <definedName name="PMAG1" localSheetId="3">#REF!</definedName>
    <definedName name="PMAG1" localSheetId="1">#REF!</definedName>
    <definedName name="PMAG1">#REF!</definedName>
    <definedName name="PMAG2" localSheetId="3">#REF!</definedName>
    <definedName name="PMAG2" localSheetId="1">#REF!</definedName>
    <definedName name="PMAG2">#REF!</definedName>
    <definedName name="PMAG3" localSheetId="3">#REF!</definedName>
    <definedName name="PMAG3" localSheetId="1">#REF!</definedName>
    <definedName name="PMAG3">#REF!</definedName>
    <definedName name="PMAG4" localSheetId="3">#REF!</definedName>
    <definedName name="PMAG4" localSheetId="1">#REF!</definedName>
    <definedName name="PMAG4">#REF!</definedName>
    <definedName name="PMAG5" localSheetId="3">#REF!</definedName>
    <definedName name="PMAG5" localSheetId="1">#REF!</definedName>
    <definedName name="PMAG5">#REF!</definedName>
    <definedName name="PRECIONAL" localSheetId="3">#REF!</definedName>
    <definedName name="PRECIONAL" localSheetId="1">#REF!</definedName>
    <definedName name="PRECIONAL">#REF!</definedName>
    <definedName name="SENSI" localSheetId="3">[3]Consolidado!#REF!</definedName>
    <definedName name="SENSI" localSheetId="1">[3]Consolidado!#REF!</definedName>
    <definedName name="SENSI">[3]Consolidado!#REF!</definedName>
    <definedName name="SUPUESTOS" localSheetId="3">#REF!</definedName>
    <definedName name="SUPUESTOS" localSheetId="1">#REF!</definedName>
    <definedName name="SUPUESTOS">#REF!</definedName>
    <definedName name="TASA1" localSheetId="3">#REF!</definedName>
    <definedName name="TASA1" localSheetId="1">#REF!</definedName>
    <definedName name="TASA1">#REF!</definedName>
    <definedName name="TASA2" localSheetId="3">#REF!</definedName>
    <definedName name="TASA2" localSheetId="1">#REF!</definedName>
    <definedName name="TASA2">#REF!</definedName>
    <definedName name="TASA3" localSheetId="3">#REF!</definedName>
    <definedName name="TASA3" localSheetId="1">#REF!</definedName>
    <definedName name="TASA3">#REF!</definedName>
    <definedName name="tasa4" localSheetId="3">[3]Consolidado!#REF!</definedName>
    <definedName name="tasa4" localSheetId="1">[3]Consolidado!#REF!</definedName>
    <definedName name="tasa4">[3]Consolidado!#REF!</definedName>
    <definedName name="TASA5" localSheetId="3">[3]Consolidado!#REF!</definedName>
    <definedName name="TASA5" localSheetId="1">[3]Consolidado!#REF!</definedName>
    <definedName name="TASA5">[3]Consolidado!#REF!</definedName>
    <definedName name="_xlnm.Print_Titles" localSheetId="3">'FEBRERO 2021'!$1:$6</definedName>
    <definedName name="_xlnm.Print_Titles" localSheetId="2">'FEBRERO 2022 '!$1:$6</definedName>
    <definedName name="TRM" localSheetId="3">#REF!</definedName>
    <definedName name="TRM" localSheetId="2">#REF!</definedName>
    <definedName name="TRM" localSheetId="1">#REF!</definedName>
    <definedName name="TRM">#REF!</definedName>
    <definedName name="TRMP" localSheetId="3">#REF!</definedName>
    <definedName name="TRMP" localSheetId="2">#REF!</definedName>
    <definedName name="TRMP" localSheetId="1">#REF!</definedName>
    <definedName name="TRMP">#REF!</definedName>
    <definedName name="U">[4]BALANCE!$B$70</definedName>
    <definedName name="validacion" localSheetId="3">[1]Listas!$E$5:$E$6</definedName>
    <definedName name="validacion" localSheetId="2">[2]Listas!$E$5:$E$6</definedName>
    <definedName name="validacion" localSheetId="1">[2]Listas!$E$5:$E$6</definedName>
    <definedName name="validacion">[2]Listas!$E$5:$E$6</definedName>
    <definedName name="VALOR" localSheetId="3">#REF!</definedName>
    <definedName name="VALOR" localSheetId="1">#REF!</definedName>
    <definedName name="VALOR">#REF!</definedName>
    <definedName name="VENTASN" localSheetId="3">#REF!</definedName>
    <definedName name="VENTASN" localSheetId="1">#REF!</definedName>
    <definedName name="VENTASN">#REF!</definedName>
    <definedName name="VTANALV" localSheetId="3">#REF!</definedName>
    <definedName name="VTANALV" localSheetId="1">#REF!</definedName>
    <definedName name="VTANALV">#REF!</definedName>
    <definedName name="VTNALPES" localSheetId="3">#REF!</definedName>
    <definedName name="VTNALPES" localSheetId="1">#REF!</definedName>
    <definedName name="VTNALPES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1" i="3" l="1"/>
  <c r="H37" i="3"/>
  <c r="H36" i="3"/>
  <c r="H35" i="3"/>
  <c r="H30" i="3"/>
  <c r="H28" i="3"/>
  <c r="H27" i="3"/>
  <c r="H26" i="3"/>
  <c r="H25" i="3"/>
  <c r="H19" i="3"/>
  <c r="H15" i="3"/>
  <c r="L60" i="1"/>
  <c r="L59" i="1"/>
  <c r="L57" i="1"/>
  <c r="L55" i="1"/>
  <c r="L54" i="1"/>
  <c r="L44" i="1"/>
  <c r="L42" i="1"/>
  <c r="L41" i="1"/>
  <c r="L34" i="1"/>
  <c r="L32" i="1"/>
  <c r="L31" i="1"/>
  <c r="F60" i="1"/>
  <c r="F59" i="1"/>
  <c r="F57" i="1"/>
  <c r="F56" i="1"/>
  <c r="F54" i="1"/>
  <c r="F46" i="1"/>
  <c r="F45" i="1"/>
  <c r="F44" i="1"/>
  <c r="F43" i="1"/>
  <c r="F42" i="1"/>
  <c r="F41" i="1"/>
  <c r="F40" i="1"/>
  <c r="F39" i="1"/>
  <c r="F38" i="1"/>
  <c r="F36" i="1"/>
  <c r="F35" i="1"/>
  <c r="F34" i="1"/>
  <c r="F30" i="1"/>
  <c r="F29" i="1"/>
  <c r="F28" i="1"/>
  <c r="F27" i="1"/>
  <c r="F26" i="1"/>
  <c r="F24" i="1"/>
  <c r="F21" i="1"/>
  <c r="F20" i="1"/>
  <c r="F17" i="1"/>
  <c r="F18" i="1"/>
  <c r="L23" i="1"/>
  <c r="L21" i="1"/>
  <c r="L20" i="1"/>
  <c r="L19" i="1"/>
  <c r="L18" i="1"/>
  <c r="J7" i="6"/>
  <c r="I7" i="6"/>
  <c r="K8" i="6"/>
  <c r="K9" i="6"/>
  <c r="K10" i="6"/>
  <c r="K11" i="6"/>
  <c r="K12" i="6"/>
  <c r="K13" i="6"/>
  <c r="K14" i="6"/>
  <c r="K15" i="6"/>
  <c r="K16" i="6"/>
  <c r="K17" i="6"/>
  <c r="K18" i="6"/>
  <c r="K19" i="6"/>
  <c r="K20" i="6"/>
  <c r="K21" i="6"/>
  <c r="K22" i="6"/>
  <c r="K23" i="6"/>
  <c r="K24" i="6"/>
  <c r="K25" i="6"/>
  <c r="K26" i="6"/>
  <c r="K27" i="6"/>
  <c r="K28" i="6"/>
  <c r="K29" i="6"/>
  <c r="K30" i="6"/>
  <c r="K31" i="6"/>
  <c r="K32" i="6"/>
  <c r="K33" i="6"/>
  <c r="K34" i="6"/>
  <c r="K35" i="6"/>
  <c r="K36" i="6"/>
  <c r="K37" i="6"/>
  <c r="K38" i="6"/>
  <c r="K39" i="6"/>
  <c r="K40" i="6"/>
  <c r="K41" i="6"/>
  <c r="K42" i="6"/>
  <c r="K43" i="6"/>
  <c r="K44" i="6"/>
  <c r="K45" i="6"/>
  <c r="K46" i="6"/>
  <c r="K47" i="6"/>
  <c r="K48" i="6"/>
  <c r="K49" i="6"/>
  <c r="K50" i="6"/>
  <c r="K51" i="6"/>
  <c r="K52" i="6"/>
  <c r="K53" i="6"/>
  <c r="K54" i="6"/>
  <c r="K55" i="6"/>
  <c r="K56" i="6"/>
  <c r="K57" i="6"/>
  <c r="K58" i="6"/>
  <c r="K59" i="6"/>
  <c r="K60" i="6"/>
  <c r="K61" i="6"/>
  <c r="K62" i="6"/>
  <c r="K63" i="6"/>
  <c r="K64" i="6"/>
  <c r="K65" i="6"/>
  <c r="K66" i="6"/>
  <c r="K67" i="6"/>
  <c r="K68" i="6"/>
  <c r="K69" i="6"/>
  <c r="K70" i="6"/>
  <c r="K71" i="6"/>
  <c r="K72" i="6"/>
  <c r="K73" i="6"/>
  <c r="K74" i="6"/>
  <c r="K75" i="6"/>
  <c r="K76" i="6"/>
  <c r="K77" i="6"/>
  <c r="K78" i="6"/>
  <c r="K79" i="6"/>
  <c r="K80" i="6"/>
  <c r="K81" i="6"/>
  <c r="K82" i="6"/>
  <c r="K83" i="6"/>
  <c r="K84" i="6"/>
  <c r="K85" i="6"/>
  <c r="K86" i="6"/>
  <c r="K87" i="6"/>
  <c r="K88" i="6"/>
  <c r="K89" i="6"/>
  <c r="K90" i="6"/>
  <c r="K91" i="6"/>
  <c r="K92" i="6"/>
  <c r="K93" i="6"/>
  <c r="K94" i="6"/>
  <c r="K95" i="6"/>
  <c r="K96" i="6"/>
  <c r="K97" i="6"/>
  <c r="K98" i="6"/>
  <c r="K99" i="6"/>
  <c r="K100" i="6"/>
  <c r="K101" i="6"/>
  <c r="K102" i="6"/>
  <c r="K103" i="6"/>
  <c r="K104" i="6"/>
  <c r="K105" i="6"/>
  <c r="K106" i="6"/>
  <c r="K107" i="6"/>
  <c r="K108" i="6"/>
  <c r="K109" i="6"/>
  <c r="K110" i="6"/>
  <c r="K111" i="6"/>
  <c r="K112" i="6"/>
  <c r="K113" i="6"/>
  <c r="K114" i="6"/>
  <c r="K115" i="6"/>
  <c r="K116" i="6"/>
  <c r="K117" i="6"/>
  <c r="K118" i="6"/>
  <c r="K119" i="6"/>
  <c r="K120" i="6"/>
  <c r="K121" i="6"/>
  <c r="K122" i="6"/>
  <c r="K123" i="6"/>
  <c r="K124" i="6"/>
  <c r="K125" i="6"/>
  <c r="K126" i="6"/>
  <c r="K127" i="6"/>
  <c r="K128" i="6"/>
  <c r="K129" i="6"/>
  <c r="K130" i="6"/>
  <c r="K131" i="6"/>
  <c r="K132" i="6"/>
  <c r="K133" i="6"/>
  <c r="K134" i="6"/>
  <c r="K135" i="6"/>
  <c r="K136" i="6"/>
  <c r="K137" i="6"/>
  <c r="K138" i="6"/>
  <c r="K139" i="6"/>
  <c r="K140" i="6"/>
  <c r="K141" i="6"/>
  <c r="K142" i="6"/>
  <c r="K143" i="6"/>
  <c r="K144" i="6"/>
  <c r="K145" i="6"/>
  <c r="K146" i="6"/>
  <c r="K147" i="6"/>
  <c r="K148" i="6"/>
  <c r="K149" i="6"/>
  <c r="K150" i="6"/>
  <c r="K151" i="6"/>
  <c r="K152" i="6"/>
  <c r="K153" i="6"/>
  <c r="K154" i="6"/>
  <c r="K155" i="6"/>
  <c r="K156" i="6"/>
  <c r="K157" i="6"/>
  <c r="K158" i="6"/>
  <c r="K159" i="6"/>
  <c r="K160" i="6"/>
  <c r="K161" i="6"/>
  <c r="K162" i="6"/>
  <c r="K163" i="6"/>
  <c r="K164" i="6"/>
  <c r="K165" i="6"/>
  <c r="K166" i="6"/>
  <c r="K167" i="6"/>
  <c r="K168" i="6"/>
  <c r="K169" i="6"/>
  <c r="K170" i="6"/>
  <c r="K171" i="6"/>
  <c r="K172" i="6"/>
  <c r="K173" i="6"/>
  <c r="K174" i="6"/>
  <c r="K175" i="6"/>
  <c r="K176" i="6"/>
  <c r="K177" i="6"/>
  <c r="K178" i="6"/>
  <c r="K179" i="6"/>
  <c r="K180" i="6"/>
  <c r="K181" i="6"/>
  <c r="K182" i="6"/>
  <c r="K183" i="6"/>
  <c r="K184" i="6"/>
  <c r="K185" i="6"/>
  <c r="K186" i="6"/>
  <c r="K187" i="6"/>
  <c r="K188" i="6"/>
  <c r="K189" i="6"/>
  <c r="K190" i="6"/>
  <c r="K191" i="6"/>
  <c r="K192" i="6"/>
  <c r="K193" i="6"/>
  <c r="K194" i="6"/>
  <c r="K195" i="6"/>
  <c r="K196" i="6"/>
  <c r="K197" i="6"/>
  <c r="K198" i="6"/>
  <c r="K199" i="6"/>
  <c r="K200" i="6"/>
  <c r="K201" i="6"/>
  <c r="K202" i="6"/>
  <c r="K203" i="6"/>
  <c r="K204" i="6"/>
  <c r="K205" i="6"/>
  <c r="K206" i="6"/>
  <c r="K207" i="6"/>
  <c r="K208" i="6"/>
  <c r="K209" i="6"/>
  <c r="K210" i="6"/>
  <c r="K211" i="6"/>
  <c r="K212" i="6"/>
  <c r="K213" i="6"/>
  <c r="K214" i="6"/>
  <c r="K215" i="6"/>
  <c r="K216" i="6"/>
  <c r="K217" i="6"/>
  <c r="K218" i="6"/>
  <c r="K219" i="6"/>
  <c r="K220" i="6"/>
  <c r="K221" i="6"/>
  <c r="K222" i="6"/>
  <c r="K223" i="6"/>
  <c r="K224" i="6"/>
  <c r="K225" i="6"/>
  <c r="K226" i="6"/>
  <c r="K227" i="6"/>
  <c r="K228" i="6"/>
  <c r="K229" i="6"/>
  <c r="K230" i="6"/>
  <c r="K231" i="6"/>
  <c r="K232" i="6"/>
  <c r="K233" i="6"/>
  <c r="K234" i="6"/>
  <c r="K235" i="6"/>
  <c r="K236" i="6"/>
  <c r="K237" i="6"/>
  <c r="K238" i="6"/>
  <c r="K239" i="6"/>
  <c r="K240" i="6"/>
  <c r="K241" i="6"/>
  <c r="K242" i="6"/>
  <c r="K243" i="6"/>
  <c r="K244" i="6"/>
  <c r="K245" i="6"/>
  <c r="K246" i="6"/>
  <c r="K247" i="6"/>
  <c r="K248" i="6"/>
  <c r="K249" i="6"/>
  <c r="K250" i="6"/>
  <c r="K251" i="6"/>
  <c r="K252" i="6"/>
  <c r="K253" i="6"/>
  <c r="K254" i="6"/>
  <c r="K255" i="6"/>
  <c r="K256" i="6"/>
  <c r="K257" i="6"/>
  <c r="K258" i="6"/>
  <c r="K259" i="6"/>
  <c r="K260" i="6"/>
  <c r="K261" i="6"/>
  <c r="K262" i="6"/>
  <c r="K263" i="6"/>
  <c r="K264" i="6"/>
  <c r="K265" i="6"/>
  <c r="K266" i="6"/>
  <c r="K267" i="6"/>
  <c r="K268" i="6"/>
  <c r="K269" i="6"/>
  <c r="K270" i="6"/>
  <c r="K271" i="6"/>
  <c r="K272" i="6"/>
  <c r="K273" i="6"/>
  <c r="K274" i="6"/>
  <c r="K275" i="6"/>
  <c r="K276" i="6"/>
  <c r="K277" i="6"/>
  <c r="K278" i="6"/>
  <c r="K279" i="6"/>
  <c r="K280" i="6"/>
  <c r="K281" i="6"/>
  <c r="K282" i="6"/>
  <c r="K283" i="6"/>
  <c r="K284" i="6"/>
  <c r="K285" i="6"/>
  <c r="K286" i="6"/>
  <c r="K287" i="6"/>
  <c r="K288" i="6"/>
  <c r="K289" i="6"/>
  <c r="K290" i="6"/>
  <c r="K291" i="6"/>
  <c r="K292" i="6"/>
  <c r="K293" i="6"/>
  <c r="K294" i="6"/>
  <c r="K295" i="6"/>
  <c r="K296" i="6"/>
  <c r="K297" i="6"/>
  <c r="K298" i="6"/>
  <c r="K299" i="6"/>
  <c r="K300" i="6"/>
  <c r="K301" i="6"/>
  <c r="K302" i="6"/>
  <c r="K303" i="6"/>
  <c r="K304" i="6"/>
  <c r="K305" i="6"/>
  <c r="K306" i="6"/>
  <c r="K307" i="6"/>
  <c r="K308" i="6"/>
  <c r="K309" i="6"/>
  <c r="K310" i="6"/>
  <c r="K311" i="6"/>
  <c r="K312" i="6"/>
  <c r="K313" i="6"/>
  <c r="K314" i="6"/>
  <c r="K315" i="6"/>
  <c r="K316" i="6"/>
  <c r="K317" i="6"/>
  <c r="K318" i="6"/>
  <c r="K319" i="6"/>
  <c r="K320" i="6"/>
  <c r="K321" i="6"/>
  <c r="K322" i="6"/>
  <c r="K323" i="6"/>
  <c r="K324" i="6"/>
  <c r="K325" i="6"/>
  <c r="K326" i="6"/>
  <c r="K327" i="6"/>
  <c r="K328" i="6"/>
  <c r="K329" i="6"/>
  <c r="K330" i="6"/>
  <c r="K331" i="6"/>
  <c r="K332" i="6"/>
  <c r="K333" i="6"/>
  <c r="K334" i="6"/>
  <c r="K335" i="6"/>
  <c r="K336" i="6"/>
  <c r="K337" i="6"/>
  <c r="K338" i="6"/>
  <c r="K339" i="6"/>
  <c r="K340" i="6"/>
  <c r="K341" i="6"/>
  <c r="K342" i="6"/>
  <c r="K343" i="6"/>
  <c r="K344" i="6"/>
  <c r="K345" i="6"/>
  <c r="K346" i="6"/>
  <c r="K347" i="6"/>
  <c r="K348" i="6"/>
  <c r="K349" i="6"/>
  <c r="K350" i="6"/>
  <c r="K351" i="6"/>
  <c r="K352" i="6"/>
  <c r="K353" i="6"/>
  <c r="K354" i="6"/>
  <c r="K355" i="6"/>
  <c r="K356" i="6"/>
  <c r="K357" i="6"/>
  <c r="K358" i="6"/>
  <c r="K359" i="6"/>
  <c r="K360" i="6"/>
  <c r="K361" i="6"/>
  <c r="K362" i="6"/>
  <c r="K363" i="6"/>
  <c r="K364" i="6"/>
  <c r="K365" i="6"/>
  <c r="K366" i="6"/>
  <c r="K367" i="6"/>
  <c r="K368" i="6"/>
  <c r="K369" i="6"/>
  <c r="K370" i="6"/>
  <c r="K371" i="6"/>
  <c r="K372" i="6"/>
  <c r="K373" i="6"/>
  <c r="K374" i="6"/>
  <c r="K375" i="6"/>
  <c r="K376" i="6"/>
  <c r="K377" i="6"/>
  <c r="K378" i="6"/>
  <c r="K379" i="6"/>
  <c r="K380" i="6"/>
  <c r="K381" i="6"/>
  <c r="K382" i="6"/>
  <c r="K383" i="6"/>
  <c r="K384" i="6"/>
  <c r="K385" i="6"/>
  <c r="K386" i="6"/>
  <c r="K387" i="6"/>
  <c r="K388" i="6"/>
  <c r="K389" i="6"/>
  <c r="K390" i="6"/>
  <c r="K391" i="6"/>
  <c r="K392" i="6"/>
  <c r="K393" i="6"/>
  <c r="K394" i="6"/>
  <c r="K395" i="6"/>
  <c r="K396" i="6"/>
  <c r="K397" i="6"/>
  <c r="K398" i="6"/>
  <c r="K399" i="6"/>
  <c r="K400" i="6"/>
  <c r="K401" i="6"/>
  <c r="K402" i="6"/>
  <c r="K403" i="6"/>
  <c r="K404" i="6"/>
  <c r="K405" i="6"/>
  <c r="K406" i="6"/>
  <c r="K407" i="6"/>
  <c r="K408" i="6"/>
  <c r="K409" i="6"/>
  <c r="K410" i="6"/>
  <c r="K411" i="6"/>
  <c r="K412" i="6"/>
  <c r="K413" i="6"/>
  <c r="K414" i="6"/>
  <c r="K415" i="6"/>
  <c r="K416" i="6"/>
  <c r="K417" i="6"/>
  <c r="K418" i="6"/>
  <c r="K419" i="6"/>
  <c r="K420" i="6"/>
  <c r="K421" i="6"/>
  <c r="K422" i="6"/>
  <c r="K423" i="6"/>
  <c r="K424" i="6"/>
  <c r="K425" i="6"/>
  <c r="K426" i="6"/>
  <c r="K427" i="6"/>
  <c r="K428" i="6"/>
  <c r="K429" i="6"/>
  <c r="K430" i="6"/>
  <c r="K431" i="6"/>
  <c r="K432" i="6"/>
  <c r="K433" i="6"/>
  <c r="K434" i="6"/>
  <c r="K435" i="6"/>
  <c r="K436" i="6"/>
  <c r="K437" i="6"/>
  <c r="K438" i="6"/>
  <c r="K439" i="6"/>
  <c r="K440" i="6"/>
  <c r="K441" i="6"/>
  <c r="K7" i="6"/>
  <c r="J60" i="1"/>
  <c r="J59" i="1"/>
  <c r="J57" i="1"/>
  <c r="J55" i="1"/>
  <c r="J54" i="1"/>
  <c r="E20" i="3"/>
  <c r="E16" i="3"/>
  <c r="E42" i="3"/>
  <c r="E37" i="3"/>
  <c r="E36" i="3"/>
  <c r="E35" i="3"/>
  <c r="E30" i="3"/>
  <c r="E28" i="3"/>
  <c r="E27" i="3"/>
  <c r="E26" i="3"/>
  <c r="E25" i="3"/>
  <c r="E19" i="3"/>
  <c r="E15" i="3"/>
  <c r="D60" i="1"/>
  <c r="D59" i="1"/>
  <c r="D57" i="1"/>
  <c r="D56" i="1"/>
  <c r="D54" i="1"/>
  <c r="D27" i="1"/>
  <c r="D24" i="1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L50" i="5"/>
  <c r="L51" i="5"/>
  <c r="L52" i="5"/>
  <c r="L53" i="5"/>
  <c r="L54" i="5"/>
  <c r="L55" i="5"/>
  <c r="L56" i="5"/>
  <c r="L57" i="5"/>
  <c r="L58" i="5"/>
  <c r="L59" i="5"/>
  <c r="L60" i="5"/>
  <c r="L61" i="5"/>
  <c r="L62" i="5"/>
  <c r="L63" i="5"/>
  <c r="L64" i="5"/>
  <c r="L65" i="5"/>
  <c r="L66" i="5"/>
  <c r="L67" i="5"/>
  <c r="L68" i="5"/>
  <c r="L69" i="5"/>
  <c r="L70" i="5"/>
  <c r="L71" i="5"/>
  <c r="L72" i="5"/>
  <c r="L73" i="5"/>
  <c r="L74" i="5"/>
  <c r="L75" i="5"/>
  <c r="L76" i="5"/>
  <c r="L77" i="5"/>
  <c r="L78" i="5"/>
  <c r="L79" i="5"/>
  <c r="L80" i="5"/>
  <c r="L81" i="5"/>
  <c r="L82" i="5"/>
  <c r="L83" i="5"/>
  <c r="L84" i="5"/>
  <c r="L85" i="5"/>
  <c r="L86" i="5"/>
  <c r="L87" i="5"/>
  <c r="L88" i="5"/>
  <c r="L89" i="5"/>
  <c r="L90" i="5"/>
  <c r="L91" i="5"/>
  <c r="L92" i="5"/>
  <c r="L93" i="5"/>
  <c r="L94" i="5"/>
  <c r="L95" i="5"/>
  <c r="L96" i="5"/>
  <c r="L97" i="5"/>
  <c r="L98" i="5"/>
  <c r="L99" i="5"/>
  <c r="L100" i="5"/>
  <c r="L101" i="5"/>
  <c r="L102" i="5"/>
  <c r="L103" i="5"/>
  <c r="L104" i="5"/>
  <c r="L105" i="5"/>
  <c r="L106" i="5"/>
  <c r="L107" i="5"/>
  <c r="L108" i="5"/>
  <c r="L109" i="5"/>
  <c r="L110" i="5"/>
  <c r="L111" i="5"/>
  <c r="L112" i="5"/>
  <c r="L113" i="5"/>
  <c r="L114" i="5"/>
  <c r="L115" i="5"/>
  <c r="L116" i="5"/>
  <c r="L117" i="5"/>
  <c r="L118" i="5"/>
  <c r="L119" i="5"/>
  <c r="L120" i="5"/>
  <c r="L121" i="5"/>
  <c r="L122" i="5"/>
  <c r="L123" i="5"/>
  <c r="L124" i="5"/>
  <c r="L125" i="5"/>
  <c r="L126" i="5"/>
  <c r="L127" i="5"/>
  <c r="L128" i="5"/>
  <c r="L129" i="5"/>
  <c r="L130" i="5"/>
  <c r="L131" i="5"/>
  <c r="L132" i="5"/>
  <c r="L133" i="5"/>
  <c r="L134" i="5"/>
  <c r="L135" i="5"/>
  <c r="L136" i="5"/>
  <c r="L137" i="5"/>
  <c r="L138" i="5"/>
  <c r="L139" i="5"/>
  <c r="L140" i="5"/>
  <c r="L141" i="5"/>
  <c r="L142" i="5"/>
  <c r="L143" i="5"/>
  <c r="L144" i="5"/>
  <c r="L145" i="5"/>
  <c r="L146" i="5"/>
  <c r="L147" i="5"/>
  <c r="L148" i="5"/>
  <c r="L149" i="5"/>
  <c r="L150" i="5"/>
  <c r="L151" i="5"/>
  <c r="L152" i="5"/>
  <c r="L153" i="5"/>
  <c r="L154" i="5"/>
  <c r="L155" i="5"/>
  <c r="L156" i="5"/>
  <c r="L157" i="5"/>
  <c r="L158" i="5"/>
  <c r="L159" i="5"/>
  <c r="L160" i="5"/>
  <c r="L161" i="5"/>
  <c r="L162" i="5"/>
  <c r="L163" i="5"/>
  <c r="L164" i="5"/>
  <c r="L165" i="5"/>
  <c r="L166" i="5"/>
  <c r="L167" i="5"/>
  <c r="L168" i="5"/>
  <c r="L169" i="5"/>
  <c r="L170" i="5"/>
  <c r="L171" i="5"/>
  <c r="L172" i="5"/>
  <c r="L173" i="5"/>
  <c r="L174" i="5"/>
  <c r="L175" i="5"/>
  <c r="L176" i="5"/>
  <c r="L177" i="5"/>
  <c r="L178" i="5"/>
  <c r="L179" i="5"/>
  <c r="L180" i="5"/>
  <c r="L181" i="5"/>
  <c r="L182" i="5"/>
  <c r="L183" i="5"/>
  <c r="L184" i="5"/>
  <c r="L185" i="5"/>
  <c r="L186" i="5"/>
  <c r="L187" i="5"/>
  <c r="L188" i="5"/>
  <c r="L189" i="5"/>
  <c r="L190" i="5"/>
  <c r="L191" i="5"/>
  <c r="L192" i="5"/>
  <c r="L193" i="5"/>
  <c r="L194" i="5"/>
  <c r="L195" i="5"/>
  <c r="L196" i="5"/>
  <c r="L197" i="5"/>
  <c r="L198" i="5"/>
  <c r="L199" i="5"/>
  <c r="L200" i="5"/>
  <c r="L201" i="5"/>
  <c r="L202" i="5"/>
  <c r="L203" i="5"/>
  <c r="L204" i="5"/>
  <c r="L205" i="5"/>
  <c r="L206" i="5"/>
  <c r="L207" i="5"/>
  <c r="L208" i="5"/>
  <c r="L209" i="5"/>
  <c r="L210" i="5"/>
  <c r="L211" i="5"/>
  <c r="L212" i="5"/>
  <c r="L213" i="5"/>
  <c r="L214" i="5"/>
  <c r="L215" i="5"/>
  <c r="L216" i="5"/>
  <c r="L217" i="5"/>
  <c r="L218" i="5"/>
  <c r="L219" i="5"/>
  <c r="L220" i="5"/>
  <c r="L221" i="5"/>
  <c r="L222" i="5"/>
  <c r="L223" i="5"/>
  <c r="L224" i="5"/>
  <c r="L225" i="5"/>
  <c r="L226" i="5"/>
  <c r="L227" i="5"/>
  <c r="L228" i="5"/>
  <c r="L229" i="5"/>
  <c r="L230" i="5"/>
  <c r="L231" i="5"/>
  <c r="L232" i="5"/>
  <c r="L233" i="5"/>
  <c r="L234" i="5"/>
  <c r="L235" i="5"/>
  <c r="L236" i="5"/>
  <c r="L237" i="5"/>
  <c r="L238" i="5"/>
  <c r="L239" i="5"/>
  <c r="L240" i="5"/>
  <c r="L241" i="5"/>
  <c r="L242" i="5"/>
  <c r="L243" i="5"/>
  <c r="L244" i="5"/>
  <c r="L245" i="5"/>
  <c r="L246" i="5"/>
  <c r="L247" i="5"/>
  <c r="L248" i="5"/>
  <c r="L249" i="5"/>
  <c r="L250" i="5"/>
  <c r="L251" i="5"/>
  <c r="L252" i="5"/>
  <c r="L253" i="5"/>
  <c r="L254" i="5"/>
  <c r="L255" i="5"/>
  <c r="L256" i="5"/>
  <c r="L257" i="5"/>
  <c r="L258" i="5"/>
  <c r="L259" i="5"/>
  <c r="L260" i="5"/>
  <c r="L261" i="5"/>
  <c r="L262" i="5"/>
  <c r="L263" i="5"/>
  <c r="L264" i="5"/>
  <c r="L265" i="5"/>
  <c r="L266" i="5"/>
  <c r="L267" i="5"/>
  <c r="L268" i="5"/>
  <c r="L269" i="5"/>
  <c r="L270" i="5"/>
  <c r="L271" i="5"/>
  <c r="L272" i="5"/>
  <c r="L273" i="5"/>
  <c r="L274" i="5"/>
  <c r="L275" i="5"/>
  <c r="L276" i="5"/>
  <c r="L277" i="5"/>
  <c r="L278" i="5"/>
  <c r="L279" i="5"/>
  <c r="L280" i="5"/>
  <c r="L281" i="5"/>
  <c r="L282" i="5"/>
  <c r="L283" i="5"/>
  <c r="L284" i="5"/>
  <c r="L285" i="5"/>
  <c r="L286" i="5"/>
  <c r="L287" i="5"/>
  <c r="L288" i="5"/>
  <c r="L289" i="5"/>
  <c r="L290" i="5"/>
  <c r="L291" i="5"/>
  <c r="L292" i="5"/>
  <c r="L293" i="5"/>
  <c r="L294" i="5"/>
  <c r="L295" i="5"/>
  <c r="L296" i="5"/>
  <c r="L297" i="5"/>
  <c r="L298" i="5"/>
  <c r="L299" i="5"/>
  <c r="L300" i="5"/>
  <c r="L301" i="5"/>
  <c r="L302" i="5"/>
  <c r="L303" i="5"/>
  <c r="L304" i="5"/>
  <c r="L305" i="5"/>
  <c r="L306" i="5"/>
  <c r="L307" i="5"/>
  <c r="L308" i="5"/>
  <c r="L309" i="5"/>
  <c r="L310" i="5"/>
  <c r="L311" i="5"/>
  <c r="L312" i="5"/>
  <c r="L313" i="5"/>
  <c r="L314" i="5"/>
  <c r="L315" i="5"/>
  <c r="L316" i="5"/>
  <c r="L317" i="5"/>
  <c r="L318" i="5"/>
  <c r="L319" i="5"/>
  <c r="L320" i="5"/>
  <c r="L321" i="5"/>
  <c r="L322" i="5"/>
  <c r="L323" i="5"/>
  <c r="L324" i="5"/>
  <c r="L325" i="5"/>
  <c r="L326" i="5"/>
  <c r="L327" i="5"/>
  <c r="L328" i="5"/>
  <c r="L329" i="5"/>
  <c r="L330" i="5"/>
  <c r="L331" i="5"/>
  <c r="L332" i="5"/>
  <c r="L333" i="5"/>
  <c r="L334" i="5"/>
  <c r="L335" i="5"/>
  <c r="L336" i="5"/>
  <c r="L337" i="5"/>
  <c r="L338" i="5"/>
  <c r="L339" i="5"/>
  <c r="L340" i="5"/>
  <c r="L341" i="5"/>
  <c r="L342" i="5"/>
  <c r="L343" i="5"/>
  <c r="L344" i="5"/>
  <c r="L345" i="5"/>
  <c r="L346" i="5"/>
  <c r="L347" i="5"/>
  <c r="L348" i="5"/>
  <c r="L349" i="5"/>
  <c r="L350" i="5"/>
  <c r="L351" i="5"/>
  <c r="L352" i="5"/>
  <c r="L353" i="5"/>
  <c r="L354" i="5"/>
  <c r="L355" i="5"/>
  <c r="L356" i="5"/>
  <c r="L357" i="5"/>
  <c r="L358" i="5"/>
  <c r="L359" i="5"/>
  <c r="L360" i="5"/>
  <c r="L361" i="5"/>
  <c r="L362" i="5"/>
  <c r="L363" i="5"/>
  <c r="L364" i="5"/>
  <c r="L365" i="5"/>
  <c r="L366" i="5"/>
  <c r="L367" i="5"/>
  <c r="L368" i="5"/>
  <c r="L369" i="5"/>
  <c r="L370" i="5"/>
  <c r="L371" i="5"/>
  <c r="L372" i="5"/>
  <c r="L373" i="5"/>
  <c r="L374" i="5"/>
  <c r="L375" i="5"/>
  <c r="L376" i="5"/>
  <c r="L377" i="5"/>
  <c r="L378" i="5"/>
  <c r="L379" i="5"/>
  <c r="L380" i="5"/>
  <c r="L381" i="5"/>
  <c r="L382" i="5"/>
  <c r="L383" i="5"/>
  <c r="L384" i="5"/>
  <c r="L385" i="5"/>
  <c r="L386" i="5"/>
  <c r="L387" i="5"/>
  <c r="L388" i="5"/>
  <c r="L389" i="5"/>
  <c r="L390" i="5"/>
  <c r="L391" i="5"/>
  <c r="L392" i="5"/>
  <c r="L393" i="5"/>
  <c r="L394" i="5"/>
  <c r="L395" i="5"/>
  <c r="L396" i="5"/>
  <c r="L397" i="5"/>
  <c r="L398" i="5"/>
  <c r="L399" i="5"/>
  <c r="L400" i="5"/>
  <c r="L401" i="5"/>
  <c r="L402" i="5"/>
  <c r="L403" i="5"/>
  <c r="L404" i="5"/>
  <c r="L405" i="5"/>
  <c r="L406" i="5"/>
  <c r="L407" i="5"/>
  <c r="L408" i="5"/>
  <c r="L409" i="5"/>
  <c r="L410" i="5"/>
  <c r="L411" i="5"/>
  <c r="L412" i="5"/>
  <c r="L413" i="5"/>
  <c r="L414" i="5"/>
  <c r="L415" i="5"/>
  <c r="L416" i="5"/>
  <c r="L417" i="5"/>
  <c r="L418" i="5"/>
  <c r="L419" i="5"/>
  <c r="L420" i="5"/>
  <c r="L421" i="5"/>
  <c r="L422" i="5"/>
  <c r="L423" i="5"/>
  <c r="L424" i="5"/>
  <c r="L425" i="5"/>
  <c r="L426" i="5"/>
  <c r="L427" i="5"/>
  <c r="L428" i="5"/>
  <c r="L429" i="5"/>
  <c r="L430" i="5"/>
  <c r="L431" i="5"/>
  <c r="L432" i="5"/>
  <c r="L433" i="5"/>
  <c r="L434" i="5"/>
  <c r="L435" i="5"/>
  <c r="L436" i="5"/>
  <c r="L437" i="5"/>
  <c r="L438" i="5"/>
  <c r="L439" i="5"/>
  <c r="L440" i="5"/>
  <c r="L441" i="5"/>
  <c r="L442" i="5"/>
  <c r="L443" i="5"/>
  <c r="L444" i="5"/>
  <c r="L445" i="5"/>
  <c r="L446" i="5"/>
  <c r="L447" i="5"/>
  <c r="L448" i="5"/>
  <c r="L449" i="5"/>
  <c r="L450" i="5"/>
  <c r="L451" i="5"/>
  <c r="L452" i="5"/>
  <c r="L453" i="5"/>
  <c r="L454" i="5"/>
  <c r="L455" i="5"/>
  <c r="J7" i="5"/>
  <c r="I7" i="5"/>
  <c r="L7" i="5"/>
  <c r="J44" i="1" l="1"/>
  <c r="J42" i="1"/>
  <c r="J41" i="1"/>
  <c r="L33" i="1"/>
  <c r="L24" i="1"/>
  <c r="L17" i="1"/>
  <c r="F23" i="1"/>
  <c r="F22" i="1"/>
  <c r="J34" i="1"/>
  <c r="J33" i="1" s="1"/>
  <c r="J32" i="1"/>
  <c r="J31" i="1"/>
  <c r="J25" i="1"/>
  <c r="J24" i="1" s="1"/>
  <c r="L30" i="1" l="1"/>
  <c r="L29" i="1" s="1"/>
  <c r="J30" i="1"/>
  <c r="J29" i="1" s="1"/>
  <c r="F16" i="1" l="1"/>
  <c r="F19" i="1"/>
  <c r="F25" i="1"/>
  <c r="D23" i="1"/>
  <c r="D46" i="1"/>
  <c r="J23" i="1"/>
  <c r="J21" i="1"/>
  <c r="J20" i="1"/>
  <c r="J19" i="1"/>
  <c r="J18" i="1"/>
  <c r="J17" i="1"/>
  <c r="F53" i="1"/>
  <c r="D53" i="1"/>
  <c r="F33" i="1"/>
  <c r="D36" i="1"/>
  <c r="D35" i="1"/>
  <c r="D45" i="1"/>
  <c r="D44" i="1"/>
  <c r="D43" i="1"/>
  <c r="D42" i="1"/>
  <c r="D41" i="1"/>
  <c r="D39" i="1"/>
  <c r="D34" i="1"/>
  <c r="D22" i="1"/>
  <c r="D26" i="1"/>
  <c r="D28" i="1"/>
  <c r="D29" i="1"/>
  <c r="D30" i="1"/>
  <c r="D18" i="1"/>
  <c r="D20" i="1"/>
  <c r="D21" i="1"/>
  <c r="D17" i="1"/>
  <c r="D55" i="1" l="1"/>
  <c r="F15" i="1"/>
  <c r="D16" i="1"/>
  <c r="D25" i="1"/>
  <c r="D19" i="1"/>
  <c r="D37" i="1"/>
  <c r="D58" i="1"/>
  <c r="D33" i="1"/>
  <c r="D52" i="1" l="1"/>
  <c r="H39" i="3"/>
  <c r="H33" i="3"/>
  <c r="H24" i="3"/>
  <c r="H18" i="3"/>
  <c r="H14" i="3"/>
  <c r="E39" i="3"/>
  <c r="E33" i="3"/>
  <c r="E18" i="3"/>
  <c r="E24" i="3"/>
  <c r="E14" i="3"/>
  <c r="H23" i="3" l="1"/>
  <c r="H13" i="3"/>
  <c r="E23" i="3"/>
  <c r="E13" i="3"/>
  <c r="F55" i="1"/>
  <c r="L58" i="1"/>
  <c r="L56" i="1"/>
  <c r="L53" i="1"/>
  <c r="J22" i="1"/>
  <c r="L22" i="1"/>
  <c r="L16" i="1"/>
  <c r="F58" i="1"/>
  <c r="F37" i="1"/>
  <c r="L52" i="1" l="1"/>
  <c r="F52" i="1"/>
  <c r="H44" i="3"/>
  <c r="E44" i="3"/>
  <c r="J43" i="1" s="1"/>
  <c r="L15" i="1"/>
  <c r="F32" i="1"/>
  <c r="D32" i="1"/>
  <c r="J56" i="1"/>
  <c r="J53" i="1"/>
  <c r="J16" i="1"/>
  <c r="J15" i="1" s="1"/>
  <c r="L11" i="1"/>
  <c r="J11" i="1"/>
  <c r="L43" i="1" l="1"/>
  <c r="L40" i="1" s="1"/>
  <c r="J40" i="1"/>
  <c r="L36" i="1"/>
  <c r="D15" i="1"/>
  <c r="F49" i="1"/>
  <c r="J58" i="1"/>
  <c r="J52" i="1" s="1"/>
  <c r="J36" i="1"/>
  <c r="L46" i="1" l="1"/>
  <c r="L49" i="1" s="1"/>
  <c r="O49" i="1" s="1"/>
  <c r="L39" i="1"/>
  <c r="D49" i="1"/>
  <c r="J46" i="1"/>
  <c r="J49" i="1" s="1"/>
  <c r="J39" i="1"/>
  <c r="N49" i="1" l="1"/>
  <c r="K49" i="1"/>
</calcChain>
</file>

<file path=xl/sharedStrings.xml><?xml version="1.0" encoding="utf-8"?>
<sst xmlns="http://schemas.openxmlformats.org/spreadsheetml/2006/main" count="2043" uniqueCount="791">
  <si>
    <t>Proceso</t>
  </si>
  <si>
    <t>GESTIÓN CONTABLE Y FINANCIERA</t>
  </si>
  <si>
    <t>Código
GCF-FOR09</t>
  </si>
  <si>
    <t>Fecha de aprobación
26 de julio de 2018</t>
  </si>
  <si>
    <t>Formato</t>
  </si>
  <si>
    <t>Estado de situación financiera</t>
  </si>
  <si>
    <t>Versión
02</t>
  </si>
  <si>
    <t>Hoja 1 de 1</t>
  </si>
  <si>
    <t>COMISIÓN DE REGULACIÓN DE AGUA POTABLE Y SANEAMIENTO BÁSICO</t>
  </si>
  <si>
    <t>*Cifras en pesos colombianos con dos decimales</t>
  </si>
  <si>
    <t>DESCRIPCIÓN</t>
  </si>
  <si>
    <t>Nota</t>
  </si>
  <si>
    <t xml:space="preserve">ACTIVOS </t>
  </si>
  <si>
    <t>PASIVOS</t>
  </si>
  <si>
    <t>ACTIVOS CORRIENTES</t>
  </si>
  <si>
    <t>PASIVOS CORRIENTES</t>
  </si>
  <si>
    <t>1.1</t>
  </si>
  <si>
    <t>EFECTIVO Y EQUIVALENTES AL EFECTIVO</t>
  </si>
  <si>
    <t>2.4</t>
  </si>
  <si>
    <t>CUENTAS POR PAGAR</t>
  </si>
  <si>
    <t>1.1.05</t>
  </si>
  <si>
    <t>CAJA</t>
  </si>
  <si>
    <t>2.4.01</t>
  </si>
  <si>
    <t>ADQUISICION DE BIENES Y SERVICIOS NACIONALES</t>
  </si>
  <si>
    <t>1.1.10</t>
  </si>
  <si>
    <t>DEPÓSITOS EN INSTITUCIONES FINANCIERAS</t>
  </si>
  <si>
    <t>2.4.07</t>
  </si>
  <si>
    <t>RECURSOS A FAVOR DE TERCEROS</t>
  </si>
  <si>
    <t>1.3</t>
  </si>
  <si>
    <t>CUENTAS POR COBRAR (SIN CONTRAPRESTACIÓN)</t>
  </si>
  <si>
    <t>2.4.24</t>
  </si>
  <si>
    <t>DESCUENTOS DE NOMINA</t>
  </si>
  <si>
    <t>1.3.11</t>
  </si>
  <si>
    <t>CONTRIBUCIONES TASAS E INGRESOS NO TRIBUTARIOS</t>
  </si>
  <si>
    <t>2.4.36</t>
  </si>
  <si>
    <t>RETENCIÓN EN LA FUENTE E IMPUESTO DE TIMBRE</t>
  </si>
  <si>
    <t>1.3.84</t>
  </si>
  <si>
    <t>OTRAS CUENTAS POR COBRAR</t>
  </si>
  <si>
    <t>2.4.90</t>
  </si>
  <si>
    <t>OTRAS CUENTAS POR PAGAR</t>
  </si>
  <si>
    <t>1.3.86</t>
  </si>
  <si>
    <t>DETERIORO ACUMULADO DE CUENTAS POR COBRAR (CR)</t>
  </si>
  <si>
    <t>2.5</t>
  </si>
  <si>
    <t>BENEFICIOS A LOS EMPLEADOS</t>
  </si>
  <si>
    <t>INVENTARIOS</t>
  </si>
  <si>
    <t>2.5.11</t>
  </si>
  <si>
    <t>BENEFICIOS A LOS EMPLEADOS A CORTO PLAZO</t>
  </si>
  <si>
    <t>MATERIALES Y SUMINISTROS</t>
  </si>
  <si>
    <t>1.9</t>
  </si>
  <si>
    <t>OTROS ACTIVOS</t>
  </si>
  <si>
    <t>1.9.05</t>
  </si>
  <si>
    <t>BIENES Y SERVICIOS PAGADOS POR ANTICIPADO</t>
  </si>
  <si>
    <t>PASIVO NO CORRIENTE</t>
  </si>
  <si>
    <t>AVANCES Y ANTICIPOS ENTREGADOS</t>
  </si>
  <si>
    <t>1.9.08</t>
  </si>
  <si>
    <t>RECURSOS ENTREGADOS EN ADMINISTRACIÓN</t>
  </si>
  <si>
    <t>1.9.70</t>
  </si>
  <si>
    <t>ACTIVOS INTANGIBLES</t>
  </si>
  <si>
    <t>2.7</t>
  </si>
  <si>
    <t>PROVISIONES</t>
  </si>
  <si>
    <t>1.9.75</t>
  </si>
  <si>
    <t>AMORTIZACIÓN ACUMULADA DE ACTIVOS INTANGIBLES (CR)</t>
  </si>
  <si>
    <t>2.7.01</t>
  </si>
  <si>
    <t>LITIGIOS Y DEMANDAS</t>
  </si>
  <si>
    <t>ACTIVOS NO CORRIENTES</t>
  </si>
  <si>
    <t>13.11</t>
  </si>
  <si>
    <t>TOTAL PASIVO</t>
  </si>
  <si>
    <t>1.6</t>
  </si>
  <si>
    <t>PROPIEDADES, PLANTA Y EQUIPO</t>
  </si>
  <si>
    <t>CONSTRUCCIONES EN CURSO</t>
  </si>
  <si>
    <t>3.1</t>
  </si>
  <si>
    <t>BIENES MUEBLES EN BODEGA</t>
  </si>
  <si>
    <t>3.1.05</t>
  </si>
  <si>
    <t>1.6.37</t>
  </si>
  <si>
    <t>PROPIEDADES, PLANTA Y EQUIPO NO EXPLOTADOS</t>
  </si>
  <si>
    <t>PATRIMONIO</t>
  </si>
  <si>
    <t>1.6.40</t>
  </si>
  <si>
    <t>EDIFICACIONES</t>
  </si>
  <si>
    <t>3.1.10</t>
  </si>
  <si>
    <t>PATRIMONIO DE LAS ENTIDADES DE GOBIERNO</t>
  </si>
  <si>
    <t>1.6.65</t>
  </si>
  <si>
    <t>MUEBLES, ENSERES Y EQUIPO DE OFICINA</t>
  </si>
  <si>
    <t>CAPITAL FISCAL</t>
  </si>
  <si>
    <t>1.6.70</t>
  </si>
  <si>
    <t>EQUIPOS DE COMUNICACIÓN Y COMPUTACIÓN</t>
  </si>
  <si>
    <t>RESULTADO DE EJERCICIOS ANTERIORES</t>
  </si>
  <si>
    <t>1.6.75</t>
  </si>
  <si>
    <t>EQUIPOS DE TRANSPORTE, TRACCIÓN Y ELEVACIÓN</t>
  </si>
  <si>
    <t>RESULTADO DEL EJERCICIO</t>
  </si>
  <si>
    <t>1.6.85</t>
  </si>
  <si>
    <t>DEPRECIACIÓN ACUMULADA DE PROPIEDADES, PLANTA Y EQUIPO (CR)</t>
  </si>
  <si>
    <t>IMPACTOS POR LA TRANSICIÓN AL NUEVO MARCO DE REGULACIÓN</t>
  </si>
  <si>
    <t>DETERIORO ACUMULADO DE PROPIEDADES, PLANTA Y EQUIPO (CR)</t>
  </si>
  <si>
    <t>TOTAL PATRIMONIO</t>
  </si>
  <si>
    <t>TOTAL ACTIVO</t>
  </si>
  <si>
    <t>TOTAL PASIVO Y PATRIMONIO</t>
  </si>
  <si>
    <t>CUENTAS DE ORDEN DEUDORAS</t>
  </si>
  <si>
    <t>9</t>
  </si>
  <si>
    <t>CUENTAS DE ORDEN ACREEDORAS</t>
  </si>
  <si>
    <t>ACTIVOS CONTINGENTES</t>
  </si>
  <si>
    <t>9.1</t>
  </si>
  <si>
    <t>PASIVOS CONTINGENTES</t>
  </si>
  <si>
    <t>8</t>
  </si>
  <si>
    <t>OTROS ACTIVOS CONTINGENTES</t>
  </si>
  <si>
    <t>9.1.20</t>
  </si>
  <si>
    <t>LITIGIOS Y MECANISMOS ALTERNATIVOS DE SOLUCIÓN DE CONFLICTOS</t>
  </si>
  <si>
    <t>8.3</t>
  </si>
  <si>
    <t>DEUDORAS DE CONTROL</t>
  </si>
  <si>
    <t>9.1.90</t>
  </si>
  <si>
    <t>OTROS PASIVOS CONTINGENTES</t>
  </si>
  <si>
    <t>8.3.90</t>
  </si>
  <si>
    <t>BIENES Y DERECHOS RETIRADOS</t>
  </si>
  <si>
    <t>9.3</t>
  </si>
  <si>
    <t>ACREEDORAS DE CONTROL</t>
  </si>
  <si>
    <t>OTRAS CUENTAS DEUDORAS DE CONTROL</t>
  </si>
  <si>
    <t>9.3.90</t>
  </si>
  <si>
    <t>OTRAS CUENTAS ACREEDORAS DE CONTROL</t>
  </si>
  <si>
    <t>8.9</t>
  </si>
  <si>
    <t>DEUDORAS POR CONTRA (CR)</t>
  </si>
  <si>
    <t>9.9</t>
  </si>
  <si>
    <t>ACREEDORAS POR CONTRA (DB)</t>
  </si>
  <si>
    <t>8.9.15</t>
  </si>
  <si>
    <t>ACTIVOS CONTINGENTES POR EL CONTRARIO (CR)</t>
  </si>
  <si>
    <t>9.9.05</t>
  </si>
  <si>
    <t>PASIVOS CONTINGENTES POR CONTRA (DB)</t>
  </si>
  <si>
    <t>DEUDORAS DE CONTROL POR CONTRA (CR)</t>
  </si>
  <si>
    <t>9.9.15</t>
  </si>
  <si>
    <t>ACREEDORAS DE CONTROL POR CONTRA (DB)</t>
  </si>
  <si>
    <t>DIRECTOR EJECUTIVO</t>
  </si>
  <si>
    <t xml:space="preserve">FIRMA CONTADOR </t>
  </si>
  <si>
    <t>NOMBRE: LEONARDO ENRIQUE NAVARRO JIMÉNEZ</t>
  </si>
  <si>
    <t>NOMBRE: NATHALY ANDREA PINZON RODRIGUEZ</t>
  </si>
  <si>
    <t>T.P. No. 197568-T</t>
  </si>
  <si>
    <t>"Ver certificacion adjunta"</t>
  </si>
  <si>
    <t>Revisó: María Andrea Agudelo Torres. Subdirectora Administrativa y Financiera - CRA</t>
  </si>
  <si>
    <t>Revisado y aprobado en CIGD N°6 de 2018</t>
  </si>
  <si>
    <t>Código
GCF-FOR10</t>
  </si>
  <si>
    <t>Fecha de aprobación
18 de octubre de 2019</t>
  </si>
  <si>
    <t>Estado de resultados</t>
  </si>
  <si>
    <t>Versión
03</t>
  </si>
  <si>
    <t>*Cifras en pesos colombianos</t>
  </si>
  <si>
    <t>DESCRIPCION</t>
  </si>
  <si>
    <t>4</t>
  </si>
  <si>
    <t>INGRESOS (SIN CONTRAPRESTACION)</t>
  </si>
  <si>
    <t>4.1</t>
  </si>
  <si>
    <t>INGRESOS FISCALES</t>
  </si>
  <si>
    <t>4.1.10</t>
  </si>
  <si>
    <t>NO TRIBUTARIOS</t>
  </si>
  <si>
    <t>4.1.95</t>
  </si>
  <si>
    <t>DEVOLUCIONES Y DESCUENTOS (DB)</t>
  </si>
  <si>
    <t>4.8</t>
  </si>
  <si>
    <t>OTROS INGRESOS</t>
  </si>
  <si>
    <t>4.8.02</t>
  </si>
  <si>
    <t>FINANCIEROS</t>
  </si>
  <si>
    <t>4.8.08</t>
  </si>
  <si>
    <t>INGRESOS DIVERSOS</t>
  </si>
  <si>
    <t>REVERSION DE LAS PERDIDAS POR DETERIORO DE VALOR</t>
  </si>
  <si>
    <t>5</t>
  </si>
  <si>
    <t>GASTOS</t>
  </si>
  <si>
    <t>5.1</t>
  </si>
  <si>
    <t>DE ADMINISTRACIÓN Y OPERACIÓN</t>
  </si>
  <si>
    <t>5.1.01</t>
  </si>
  <si>
    <t>SUELDOS Y SALARIOS</t>
  </si>
  <si>
    <t>5.1.03</t>
  </si>
  <si>
    <t>CONTRIBUCIONES EFECTIVAS</t>
  </si>
  <si>
    <t>5.1.04</t>
  </si>
  <si>
    <t>APORTES SOBRE LA NÓMINA</t>
  </si>
  <si>
    <t>5.1.07</t>
  </si>
  <si>
    <t>PRESTACIONES SOCIALES</t>
  </si>
  <si>
    <t>5.1.08</t>
  </si>
  <si>
    <t>GASTOS DE PERSONAL DIVERSOS</t>
  </si>
  <si>
    <t>5.1.11</t>
  </si>
  <si>
    <t>GENERALES</t>
  </si>
  <si>
    <t>5.1.20</t>
  </si>
  <si>
    <t>IMPUESTOS, CONTRIBUCIONES Y TASAS</t>
  </si>
  <si>
    <t>5.3</t>
  </si>
  <si>
    <t>DETERIORO, DEPRECIACIONES, AMORTIZACIONES Y PROVISIONES</t>
  </si>
  <si>
    <t xml:space="preserve"> </t>
  </si>
  <si>
    <t>5.3.60</t>
  </si>
  <si>
    <t>DETERIORO DE CUENTAS POR COBRAR</t>
  </si>
  <si>
    <t>5.3.66</t>
  </si>
  <si>
    <t>DEPRECIACIÓN DE PROPIEDADES, PLANTA Y EQUIPO</t>
  </si>
  <si>
    <t>5.3.68</t>
  </si>
  <si>
    <t>AMORTIZACIÓN DE ACTIVOS INTANGIBLES</t>
  </si>
  <si>
    <t>PROVISIÓN LITIGIOS Y DEMANDAS</t>
  </si>
  <si>
    <t>5.8</t>
  </si>
  <si>
    <t>5.8.04</t>
  </si>
  <si>
    <t>OTROS GASTOS</t>
  </si>
  <si>
    <t>GASTOS DIVERSOS</t>
  </si>
  <si>
    <t>DEVOLUCION Y DESCUENTOS INGRESOS FISCALES</t>
  </si>
  <si>
    <t>Revisado y aprobado en CIGDE N°07 de 2019</t>
  </si>
  <si>
    <t>Codigo de Consolidacion</t>
  </si>
  <si>
    <t>828500000</t>
  </si>
  <si>
    <t>Descripcion</t>
  </si>
  <si>
    <t>COMISION REGULADORA DE AGUA POTABLE Y SANEAMIENTO BASICO</t>
  </si>
  <si>
    <t>Fecha Inicial Periodo Inicial</t>
  </si>
  <si>
    <t>Fecha Final Periodo Final</t>
  </si>
  <si>
    <t>1</t>
  </si>
  <si>
    <t>ACTIVOS</t>
  </si>
  <si>
    <t>1.1.05.02</t>
  </si>
  <si>
    <t>Caja menor</t>
  </si>
  <si>
    <t>1.1.05.02.002</t>
  </si>
  <si>
    <t>Cuenta corriente</t>
  </si>
  <si>
    <t>1.1.10.05</t>
  </si>
  <si>
    <t>1.1.10.05.001</t>
  </si>
  <si>
    <t>CUENTAS POR COBRAR</t>
  </si>
  <si>
    <t>1.3.11.27</t>
  </si>
  <si>
    <t>Contribuciones</t>
  </si>
  <si>
    <t>1.3.11.27.001</t>
  </si>
  <si>
    <t>1.3.84.26</t>
  </si>
  <si>
    <t>Pago por cuenta de terceros</t>
  </si>
  <si>
    <t>1.3.84.26.001</t>
  </si>
  <si>
    <t>1.3.86.14</t>
  </si>
  <si>
    <t>Contribuciones, tasas e ingresos no tributarios</t>
  </si>
  <si>
    <t>1.3.86.14.001</t>
  </si>
  <si>
    <t>1.6.15</t>
  </si>
  <si>
    <t>1.6.15.01</t>
  </si>
  <si>
    <t>Edificaciones</t>
  </si>
  <si>
    <t>1.6.15.01.001</t>
  </si>
  <si>
    <t>1.6.35</t>
  </si>
  <si>
    <t>1.6.35.03</t>
  </si>
  <si>
    <t>Muebles, enseres y equipo de oficina</t>
  </si>
  <si>
    <t>1.6.35.03.001</t>
  </si>
  <si>
    <t>Muebles y enseres</t>
  </si>
  <si>
    <t>1.6.35.04</t>
  </si>
  <si>
    <t>Equipos de comunicación y computación</t>
  </si>
  <si>
    <t>1.6.35.04.001</t>
  </si>
  <si>
    <t>Equipo de comunicación</t>
  </si>
  <si>
    <t>1.6.35.04.002</t>
  </si>
  <si>
    <t>Equipo de computación</t>
  </si>
  <si>
    <t>1.6.40.02</t>
  </si>
  <si>
    <t>Oficinas</t>
  </si>
  <si>
    <t>1.6.40.02.001</t>
  </si>
  <si>
    <t>1.6.40.17</t>
  </si>
  <si>
    <t>Parqueaderos y garajes</t>
  </si>
  <si>
    <t>1.6.40.17.001</t>
  </si>
  <si>
    <t>1.6.40.18</t>
  </si>
  <si>
    <t>Bodegas</t>
  </si>
  <si>
    <t>1.6.40.18.001</t>
  </si>
  <si>
    <t>1.6.65.01</t>
  </si>
  <si>
    <t>1.6.65.01.001</t>
  </si>
  <si>
    <t>1.6.65.02</t>
  </si>
  <si>
    <t>Equipo y máquina de oficina</t>
  </si>
  <si>
    <t>1.6.65.02.001</t>
  </si>
  <si>
    <t>1.6.70.01</t>
  </si>
  <si>
    <t>1.6.70.01.001</t>
  </si>
  <si>
    <t>1.6.70.02</t>
  </si>
  <si>
    <t>1.6.70.02.001</t>
  </si>
  <si>
    <t>1.6.75.02</t>
  </si>
  <si>
    <t>Terrestre</t>
  </si>
  <si>
    <t>1.6.75.02.001</t>
  </si>
  <si>
    <t>1.6.85.01</t>
  </si>
  <si>
    <t>1.6.85.01.002</t>
  </si>
  <si>
    <t>1.6.85.01.015</t>
  </si>
  <si>
    <t>1.6.85.01.016</t>
  </si>
  <si>
    <t>1.6.85.06</t>
  </si>
  <si>
    <t>1.6.85.06.001</t>
  </si>
  <si>
    <t>1.6.85.06.002</t>
  </si>
  <si>
    <t>1.6.85.07</t>
  </si>
  <si>
    <t>1.6.85.07.001</t>
  </si>
  <si>
    <t>1.6.85.07.002</t>
  </si>
  <si>
    <t>1.6.85.08</t>
  </si>
  <si>
    <t>Equipos de transporte, tracción y elevación</t>
  </si>
  <si>
    <t>1.6.85.08.002</t>
  </si>
  <si>
    <t>1.6.95</t>
  </si>
  <si>
    <t>1.6.95.05</t>
  </si>
  <si>
    <t>1.6.95.05.002</t>
  </si>
  <si>
    <t>1.6.95.05.015</t>
  </si>
  <si>
    <t>1.6.95.05.016</t>
  </si>
  <si>
    <t>1.9.05.01</t>
  </si>
  <si>
    <t>Seguros</t>
  </si>
  <si>
    <t>1.9.05.01.001</t>
  </si>
  <si>
    <t>1.9.05.05</t>
  </si>
  <si>
    <t>Impresos, publicaciones, suscripciones y afiliaciones</t>
  </si>
  <si>
    <t>1.9.05.05.001</t>
  </si>
  <si>
    <t>1.9.05.14</t>
  </si>
  <si>
    <t>Bienes y servicios</t>
  </si>
  <si>
    <t>1.9.05.14.001</t>
  </si>
  <si>
    <t>1.9.08.01</t>
  </si>
  <si>
    <t>En administración</t>
  </si>
  <si>
    <t>1.9.08.01.002</t>
  </si>
  <si>
    <t>En administración dtn - scun</t>
  </si>
  <si>
    <t>1.9.70.07</t>
  </si>
  <si>
    <t>Licencias</t>
  </si>
  <si>
    <t>1.9.70.07.001</t>
  </si>
  <si>
    <t>1.9.75.07</t>
  </si>
  <si>
    <t>1.9.75.07.001</t>
  </si>
  <si>
    <t>2</t>
  </si>
  <si>
    <t>2.4.01.01</t>
  </si>
  <si>
    <t>2.4.01.01.001</t>
  </si>
  <si>
    <t>2.4.01.02</t>
  </si>
  <si>
    <t>Proyectos de inversion</t>
  </si>
  <si>
    <t>2.4.01.02.001</t>
  </si>
  <si>
    <t>Proyectos de inversión</t>
  </si>
  <si>
    <t>2.4.07.20</t>
  </si>
  <si>
    <t>Recaudos por clasificar</t>
  </si>
  <si>
    <t>2.4.07.20.001</t>
  </si>
  <si>
    <t>2.4.24.01</t>
  </si>
  <si>
    <t>Aportes a fondos pensionales</t>
  </si>
  <si>
    <t>2.4.24.01.001</t>
  </si>
  <si>
    <t>2.4.24.02</t>
  </si>
  <si>
    <t>Aportes a seguridad social en salud</t>
  </si>
  <si>
    <t>2.4.24.02.001</t>
  </si>
  <si>
    <t>2.4.24.06</t>
  </si>
  <si>
    <t>Fondos de empleados</t>
  </si>
  <si>
    <t>2.4.24.06.001</t>
  </si>
  <si>
    <t>2.4.24.07</t>
  </si>
  <si>
    <t>Libranzas</t>
  </si>
  <si>
    <t>2.4.24.07.001</t>
  </si>
  <si>
    <t>2.4.24.08</t>
  </si>
  <si>
    <t>Contratos de medicina prepagada</t>
  </si>
  <si>
    <t>2.4.24.08.001</t>
  </si>
  <si>
    <t>2.4.24.11</t>
  </si>
  <si>
    <t>Embargos judiciales</t>
  </si>
  <si>
    <t>2.4.24.11.001</t>
  </si>
  <si>
    <t>2.4.24.13</t>
  </si>
  <si>
    <t>Cuentas de ahorro para el fomento de la construcción (afc)</t>
  </si>
  <si>
    <t>2.4.24.13.001</t>
  </si>
  <si>
    <t>2.4.36.03</t>
  </si>
  <si>
    <t>Honorarios</t>
  </si>
  <si>
    <t>2.4.36.03.001</t>
  </si>
  <si>
    <t>Retenido</t>
  </si>
  <si>
    <t>2.4.36.03.002</t>
  </si>
  <si>
    <t>Pagado (db)</t>
  </si>
  <si>
    <t>2.4.36.05</t>
  </si>
  <si>
    <t>Servicios</t>
  </si>
  <si>
    <t>2.4.36.05.001</t>
  </si>
  <si>
    <t>2.4.36.05.002</t>
  </si>
  <si>
    <t>2.4.36.08</t>
  </si>
  <si>
    <t>Compras</t>
  </si>
  <si>
    <t>2.4.36.08.001</t>
  </si>
  <si>
    <t>2.4.36.08.002</t>
  </si>
  <si>
    <t>2.4.36.15</t>
  </si>
  <si>
    <t>Rentas de trabajo</t>
  </si>
  <si>
    <t>2.4.36.15.001</t>
  </si>
  <si>
    <t>2.4.36.15.002</t>
  </si>
  <si>
    <t>2.4.36.25</t>
  </si>
  <si>
    <t>Impuesto a las ventas retenido.</t>
  </si>
  <si>
    <t>2.4.36.25.001</t>
  </si>
  <si>
    <t>Retenido - a responsables del regimen común</t>
  </si>
  <si>
    <t>2.4.36.25.002</t>
  </si>
  <si>
    <t>Pagado - a responsables del regimen común (db)</t>
  </si>
  <si>
    <t>2.4.36.25.007</t>
  </si>
  <si>
    <t>Retenido - a responsables del impuesto sobre las ventas</t>
  </si>
  <si>
    <t>2.4.36.25.008</t>
  </si>
  <si>
    <t>Pagado - a responsables del impuesto sobre las ventas</t>
  </si>
  <si>
    <t>2.4.36.26</t>
  </si>
  <si>
    <t>Contratos de construcción</t>
  </si>
  <si>
    <t>2.4.36.26.001</t>
  </si>
  <si>
    <t>2.4.36.26.002</t>
  </si>
  <si>
    <t>2.4.36.27</t>
  </si>
  <si>
    <t>Retención de impuesto de industria y comercio por compras</t>
  </si>
  <si>
    <t>2.4.36.27.001</t>
  </si>
  <si>
    <t>2.4.36.27.002</t>
  </si>
  <si>
    <t>2.4.90.34</t>
  </si>
  <si>
    <t>Aportes a escuelas industriales, institutos técnicos y esap</t>
  </si>
  <si>
    <t>2.4.90.34.001</t>
  </si>
  <si>
    <t>Aportes a escuelas industriales e institutos técnicos</t>
  </si>
  <si>
    <t>2.4.90.34.002</t>
  </si>
  <si>
    <t>Aportes a la esap</t>
  </si>
  <si>
    <t>2.4.90.39</t>
  </si>
  <si>
    <t>Saldos a favor de contribuyentes</t>
  </si>
  <si>
    <t>2.4.90.39.001</t>
  </si>
  <si>
    <t>2.4.90.40</t>
  </si>
  <si>
    <t>Saldos a favor de beneficiarios</t>
  </si>
  <si>
    <t>2.4.90.40.001</t>
  </si>
  <si>
    <t>2.4.90.50</t>
  </si>
  <si>
    <t>Aportes al icbf y sena</t>
  </si>
  <si>
    <t>2.4.90.50.001</t>
  </si>
  <si>
    <t>Aportes al icbf</t>
  </si>
  <si>
    <t>2.4.90.50.002</t>
  </si>
  <si>
    <t>Aportes al sena</t>
  </si>
  <si>
    <t>2.4.90.51</t>
  </si>
  <si>
    <t>Servicios públicos</t>
  </si>
  <si>
    <t>2.4.90.51.001</t>
  </si>
  <si>
    <t>2.4.90.55</t>
  </si>
  <si>
    <t>2.4.90.55.001</t>
  </si>
  <si>
    <t>2.4.90.58</t>
  </si>
  <si>
    <t>Arrendamiento operativo</t>
  </si>
  <si>
    <t>2.4.90.58.001</t>
  </si>
  <si>
    <t>2.5.11.01</t>
  </si>
  <si>
    <t>Nómina por pagar</t>
  </si>
  <si>
    <t>2.5.11.01.001</t>
  </si>
  <si>
    <t>2.5.11.02</t>
  </si>
  <si>
    <t>Cesantías</t>
  </si>
  <si>
    <t>2.5.11.02.001</t>
  </si>
  <si>
    <t>2.5.11.04</t>
  </si>
  <si>
    <t>Vacaciones</t>
  </si>
  <si>
    <t>2.5.11.04.001</t>
  </si>
  <si>
    <t>2.5.11.05</t>
  </si>
  <si>
    <t>Prima de vacaciones</t>
  </si>
  <si>
    <t>2.5.11.05.001</t>
  </si>
  <si>
    <t>2.5.11.06</t>
  </si>
  <si>
    <t>Prima de servicios</t>
  </si>
  <si>
    <t>2.5.11.06.001</t>
  </si>
  <si>
    <t>2.5.11.07</t>
  </si>
  <si>
    <t>Prima de navidad</t>
  </si>
  <si>
    <t>2.5.11.07.001</t>
  </si>
  <si>
    <t>2.5.11.09</t>
  </si>
  <si>
    <t>Bonificaciones</t>
  </si>
  <si>
    <t>2.5.11.09.001</t>
  </si>
  <si>
    <t>2.5.11.09.002</t>
  </si>
  <si>
    <t>Bonificación especial de recreación</t>
  </si>
  <si>
    <t>2.5.11.10</t>
  </si>
  <si>
    <t>Otras primas</t>
  </si>
  <si>
    <t>2.5.11.10.001</t>
  </si>
  <si>
    <t>2.5.11.11</t>
  </si>
  <si>
    <t>Aportes a riesgos laborales</t>
  </si>
  <si>
    <t>2.5.11.11.001</t>
  </si>
  <si>
    <t>2.5.11.22</t>
  </si>
  <si>
    <t>Aportes a fondos pensionales - empleador</t>
  </si>
  <si>
    <t>2.5.11.22.001</t>
  </si>
  <si>
    <t>2.5.11.23</t>
  </si>
  <si>
    <t>Aportes a seguridad social en salud - empleador</t>
  </si>
  <si>
    <t>2.5.11.23.001</t>
  </si>
  <si>
    <t>2.5.11.24</t>
  </si>
  <si>
    <t>Aportes a cajas de compensación familiar</t>
  </si>
  <si>
    <t>2.5.11.24.001</t>
  </si>
  <si>
    <t>2.5.11.25</t>
  </si>
  <si>
    <t>Incapacidades</t>
  </si>
  <si>
    <t>2.5.11.25.001</t>
  </si>
  <si>
    <t>2.7.01.03</t>
  </si>
  <si>
    <t>Administrativas</t>
  </si>
  <si>
    <t>2.7.01.03.001</t>
  </si>
  <si>
    <t>3</t>
  </si>
  <si>
    <t>3.1.05.06</t>
  </si>
  <si>
    <t>Capital fiscal</t>
  </si>
  <si>
    <t>3.1.05.06.001</t>
  </si>
  <si>
    <t>Capital fiscal nación</t>
  </si>
  <si>
    <t>3.1.09</t>
  </si>
  <si>
    <t>RESULTADOS DE EJERCICIOS ANTERIORES</t>
  </si>
  <si>
    <t>3.1.09.01</t>
  </si>
  <si>
    <t>Utilidad o excedentes acumulados</t>
  </si>
  <si>
    <t>3.1.09.01.001</t>
  </si>
  <si>
    <t>3.1.09.01.002</t>
  </si>
  <si>
    <t>Corrección de errores de un periodo contable anterior</t>
  </si>
  <si>
    <t>3.1.09.02</t>
  </si>
  <si>
    <t>Pérdidas o déficits acumulados</t>
  </si>
  <si>
    <t>3.1.09.02.001</t>
  </si>
  <si>
    <t>3.1.09.02.002</t>
  </si>
  <si>
    <t>INGRESOS</t>
  </si>
  <si>
    <t>4.1.10.61</t>
  </si>
  <si>
    <t>4.1.10.61.001</t>
  </si>
  <si>
    <t>4.8.02.33</t>
  </si>
  <si>
    <t>Otros intereses de mora</t>
  </si>
  <si>
    <t>4.8.02.33.001</t>
  </si>
  <si>
    <t>Ajuste de valores al mil</t>
  </si>
  <si>
    <t>5.1.01.01</t>
  </si>
  <si>
    <t>Sueldos</t>
  </si>
  <si>
    <t>5.1.01.01.001</t>
  </si>
  <si>
    <t>5.1.01.03</t>
  </si>
  <si>
    <t>Horas extras y festivos</t>
  </si>
  <si>
    <t>5.1.01.03.001</t>
  </si>
  <si>
    <t>5.1.01.05</t>
  </si>
  <si>
    <t>Gastos de representación</t>
  </si>
  <si>
    <t>5.1.01.05.001</t>
  </si>
  <si>
    <t>5.1.01.10</t>
  </si>
  <si>
    <t>Prima técnica</t>
  </si>
  <si>
    <t>5.1.01.10.001</t>
  </si>
  <si>
    <t>5.1.01.19</t>
  </si>
  <si>
    <t>5.1.01.19.003</t>
  </si>
  <si>
    <t>Bonificación por servicios prestados</t>
  </si>
  <si>
    <t>5.1.01.23</t>
  </si>
  <si>
    <t>Auxilio de transporte</t>
  </si>
  <si>
    <t>5.1.01.23.002</t>
  </si>
  <si>
    <t>Auxilio de conectividad digital</t>
  </si>
  <si>
    <t>5.1.01.60</t>
  </si>
  <si>
    <t>Subsidio de alimentación</t>
  </si>
  <si>
    <t>5.1.01.60.001</t>
  </si>
  <si>
    <t>5.1.03.02</t>
  </si>
  <si>
    <t>5.1.03.02.001</t>
  </si>
  <si>
    <t>5.1.03.03</t>
  </si>
  <si>
    <t>Cotizaciones a seguridad social en salud</t>
  </si>
  <si>
    <t>5.1.03.03.001</t>
  </si>
  <si>
    <t>5.1.03.05</t>
  </si>
  <si>
    <t>Cotizaciones a riesgos laborales</t>
  </si>
  <si>
    <t>5.1.03.05.001</t>
  </si>
  <si>
    <t>5.1.03.07</t>
  </si>
  <si>
    <t>Cotizaciones a entidades administradoras del régimen de ahorro individual</t>
  </si>
  <si>
    <t>5.1.03.07.001</t>
  </si>
  <si>
    <t>5.1.04.01</t>
  </si>
  <si>
    <t>5.1.04.01.001</t>
  </si>
  <si>
    <t>5.1.04.02</t>
  </si>
  <si>
    <t>5.1.04.02.001</t>
  </si>
  <si>
    <t>5.1.04.03</t>
  </si>
  <si>
    <t>5.1.04.03.001</t>
  </si>
  <si>
    <t>5.1.04.04</t>
  </si>
  <si>
    <t>5.1.04.04.001</t>
  </si>
  <si>
    <t>5.1.07.01</t>
  </si>
  <si>
    <t>5.1.07.01.001</t>
  </si>
  <si>
    <t>5.1.07.02</t>
  </si>
  <si>
    <t>5.1.07.02.001</t>
  </si>
  <si>
    <t>5.1.07.04</t>
  </si>
  <si>
    <t>5.1.07.04.001</t>
  </si>
  <si>
    <t>5.1.07.05</t>
  </si>
  <si>
    <t>5.1.07.05.001</t>
  </si>
  <si>
    <t>5.1.07.06</t>
  </si>
  <si>
    <t>5.1.07.06.001</t>
  </si>
  <si>
    <t>5.1.07.07</t>
  </si>
  <si>
    <t>5.1.07.07.001</t>
  </si>
  <si>
    <t>5.1.11.17</t>
  </si>
  <si>
    <t>5.1.11.17.001</t>
  </si>
  <si>
    <t>5.1.11.18</t>
  </si>
  <si>
    <t>5.1.11.18.001</t>
  </si>
  <si>
    <t>5.1.11.21</t>
  </si>
  <si>
    <t>5.1.11.21.001</t>
  </si>
  <si>
    <t>5.1.11.25</t>
  </si>
  <si>
    <t>Seguros generales</t>
  </si>
  <si>
    <t>5.1.11.25.001</t>
  </si>
  <si>
    <t>5.1.11.80</t>
  </si>
  <si>
    <t>5.1.11.80.001</t>
  </si>
  <si>
    <t>5.3.60.01</t>
  </si>
  <si>
    <t>5.3.60.01.002</t>
  </si>
  <si>
    <t>5.3.60.01.015</t>
  </si>
  <si>
    <t>5.3.60.01.016</t>
  </si>
  <si>
    <t>5.3.60.06</t>
  </si>
  <si>
    <t>5.3.60.06.001</t>
  </si>
  <si>
    <t>5.3.60.06.002</t>
  </si>
  <si>
    <t>5.3.60.07</t>
  </si>
  <si>
    <t>5.3.60.07.001</t>
  </si>
  <si>
    <t>5.3.60.07.002</t>
  </si>
  <si>
    <t>5.3.60.08</t>
  </si>
  <si>
    <t>5.3.60.08.002</t>
  </si>
  <si>
    <t>5.3.66.05</t>
  </si>
  <si>
    <t>5.3.66.05.001</t>
  </si>
  <si>
    <t>5.3.68.03</t>
  </si>
  <si>
    <t>5.3.68.03.001</t>
  </si>
  <si>
    <t>5.8.90</t>
  </si>
  <si>
    <t>5.8.90.90</t>
  </si>
  <si>
    <t>Otros gastos diversos</t>
  </si>
  <si>
    <t>5.8.90.90.002</t>
  </si>
  <si>
    <t>5.8.93</t>
  </si>
  <si>
    <t>DEVOLUCIONES Y DESCUENTOS INGRESOS FISCALES</t>
  </si>
  <si>
    <t>5.8.93.01</t>
  </si>
  <si>
    <t>5.8.93.01.001</t>
  </si>
  <si>
    <t>8.1</t>
  </si>
  <si>
    <t>8.1.90</t>
  </si>
  <si>
    <t>8.1.90.03</t>
  </si>
  <si>
    <t>Intereses de mora</t>
  </si>
  <si>
    <t>8.1.90.03.001</t>
  </si>
  <si>
    <t>8.3.15</t>
  </si>
  <si>
    <t>8.3.15.10</t>
  </si>
  <si>
    <t>Propiedades, planta y equipo</t>
  </si>
  <si>
    <t>8.3.15.10.001</t>
  </si>
  <si>
    <t>8.3.90.90</t>
  </si>
  <si>
    <t>Otras cuentas deudoras de control</t>
  </si>
  <si>
    <t>8.3.90.90.001</t>
  </si>
  <si>
    <t>8.9.05</t>
  </si>
  <si>
    <t>ACTIVOS CONTINGENTES POR CONTRA (CR)</t>
  </si>
  <si>
    <t>8.9.05.90</t>
  </si>
  <si>
    <t>Otros activos contigentes por contra</t>
  </si>
  <si>
    <t>8.9.05.90.001</t>
  </si>
  <si>
    <t>8.9.15.06</t>
  </si>
  <si>
    <t>Bienes y derechos retirados</t>
  </si>
  <si>
    <t>8.9.15.06.001</t>
  </si>
  <si>
    <t>8.9.15.90</t>
  </si>
  <si>
    <t>Otras cuentas deudoras de control por el contra</t>
  </si>
  <si>
    <t>8.9.15.90.090</t>
  </si>
  <si>
    <t>9.1.20.04</t>
  </si>
  <si>
    <t>Administrativos</t>
  </si>
  <si>
    <t>9.1.20.04.001</t>
  </si>
  <si>
    <t>9.1.90.90</t>
  </si>
  <si>
    <t>Otros pasivos contingentes</t>
  </si>
  <si>
    <t>9.1.90.90.001</t>
  </si>
  <si>
    <t>9.3.90.90</t>
  </si>
  <si>
    <t>Otras cuentas acreedoras de control</t>
  </si>
  <si>
    <t>9.3.90.90.001</t>
  </si>
  <si>
    <t>9.9.05.05</t>
  </si>
  <si>
    <t>Litigios y mecanismos alternativos de solución de conflictos</t>
  </si>
  <si>
    <t>9.9.05.05.001</t>
  </si>
  <si>
    <t>9.9.05.90</t>
  </si>
  <si>
    <t>Otros pasivos contingentes por contra</t>
  </si>
  <si>
    <t>9.9.05.90.001</t>
  </si>
  <si>
    <t>9.9.15.90</t>
  </si>
  <si>
    <t>Otras cuentas acreedoras de control por el contra</t>
  </si>
  <si>
    <t>9.9.15.90.090</t>
  </si>
  <si>
    <t>2.4.07.22</t>
  </si>
  <si>
    <t>Estampillas</t>
  </si>
  <si>
    <t>2.4.07.22.002</t>
  </si>
  <si>
    <t>Retencion estampilla pro unal y otras universidades estatales</t>
  </si>
  <si>
    <t>2.4.90.57</t>
  </si>
  <si>
    <t>Excedentes financieros</t>
  </si>
  <si>
    <t>2.4.90.57.001</t>
  </si>
  <si>
    <t>3.1.10.01</t>
  </si>
  <si>
    <t>Utilidad o excedente del ejercicio</t>
  </si>
  <si>
    <t>3.1.10.01.001</t>
  </si>
  <si>
    <t>Utilidad o excédete del ejercicio</t>
  </si>
  <si>
    <t>Codigo</t>
  </si>
  <si>
    <t>Saldo Inicial</t>
  </si>
  <si>
    <t>Movimientos Debito</t>
  </si>
  <si>
    <t>Movimientos Credito</t>
  </si>
  <si>
    <t>Saldo Final</t>
  </si>
  <si>
    <t>Valor corriente</t>
  </si>
  <si>
    <t>Valor no corriente</t>
  </si>
  <si>
    <t>2.5.11.08</t>
  </si>
  <si>
    <t>2.5.11.08.001</t>
  </si>
  <si>
    <t>2.9</t>
  </si>
  <si>
    <t>2.9.10</t>
  </si>
  <si>
    <t>2.9.10.13</t>
  </si>
  <si>
    <t>2.9.10.13.001</t>
  </si>
  <si>
    <t>5.1.01.23.001</t>
  </si>
  <si>
    <t>INGRESOS RECIBIDOS POR ANTICIPADO</t>
  </si>
  <si>
    <t>OTROS PASIVOS</t>
  </si>
  <si>
    <t>CODIGO CONTABLE</t>
  </si>
  <si>
    <t>SALDO INICIAL</t>
  </si>
  <si>
    <t>MOVIMIENTO DEBITO</t>
  </si>
  <si>
    <t>MOVIMIENTO CREDITO</t>
  </si>
  <si>
    <t>SALDO FINAL</t>
  </si>
  <si>
    <t>VALOR CORRIENTE</t>
  </si>
  <si>
    <t>VALOR NO CORRIENTE</t>
  </si>
  <si>
    <t>1.3.84.13</t>
  </si>
  <si>
    <t>Devolución iva para entidades de educación superior</t>
  </si>
  <si>
    <t>1.3.84.13.001</t>
  </si>
  <si>
    <t>1.3.84.90</t>
  </si>
  <si>
    <t>Otras cuentas por cobrar</t>
  </si>
  <si>
    <t>1.3.84.90.001</t>
  </si>
  <si>
    <t>1.5</t>
  </si>
  <si>
    <t>1.5.14</t>
  </si>
  <si>
    <t>1.5.14.23</t>
  </si>
  <si>
    <t>Combustibles y lubricantes</t>
  </si>
  <si>
    <t>1.5.14.23.001</t>
  </si>
  <si>
    <t>1.5.14.90</t>
  </si>
  <si>
    <t>Otros materiales y suministros</t>
  </si>
  <si>
    <t>1.5.14.90.001</t>
  </si>
  <si>
    <t>1.6.35.03.002</t>
  </si>
  <si>
    <t>1.6.35.90</t>
  </si>
  <si>
    <t>Otros bienes muebles en bodega</t>
  </si>
  <si>
    <t>1.6.35.90.001</t>
  </si>
  <si>
    <t>1.6.37.09</t>
  </si>
  <si>
    <t>1.6.37.09.001</t>
  </si>
  <si>
    <t>1.6.37.10</t>
  </si>
  <si>
    <t>1.6.37.10.001</t>
  </si>
  <si>
    <t>1.6.37.10.002</t>
  </si>
  <si>
    <t>1.6.85.01.001</t>
  </si>
  <si>
    <t>Edificios y casas</t>
  </si>
  <si>
    <t>1.6.85.15</t>
  </si>
  <si>
    <t>Propiedades, planta y equipo no explotados</t>
  </si>
  <si>
    <t>1.6.85.15.090</t>
  </si>
  <si>
    <t>Muebles, enseres y equipo de oficina - muebles y enseres</t>
  </si>
  <si>
    <t>1.6.85.15.096</t>
  </si>
  <si>
    <t>Equipos de comunicación y computación - equipo de comunicación</t>
  </si>
  <si>
    <t>1.6.85.15.097</t>
  </si>
  <si>
    <t>Equipos de comunicación y computación - equipo de computación</t>
  </si>
  <si>
    <t>1.9.06</t>
  </si>
  <si>
    <t>1.9.06.03</t>
  </si>
  <si>
    <t>Avances para viáticos y gastos de viaje</t>
  </si>
  <si>
    <t>1.9.06.03.001</t>
  </si>
  <si>
    <t>1.9.06.04</t>
  </si>
  <si>
    <t>Anticipo para adquisición de bienes y servicios</t>
  </si>
  <si>
    <t>1.9.06.04.001</t>
  </si>
  <si>
    <t>Adquisición de bienes y servicios</t>
  </si>
  <si>
    <t>1.9.08.01.001</t>
  </si>
  <si>
    <t>1.9.26</t>
  </si>
  <si>
    <t>DERECHOS EN FIDEICOMISO</t>
  </si>
  <si>
    <t>1.9.26.03</t>
  </si>
  <si>
    <t>Fiducia mercantil - patrimonio autónomo</t>
  </si>
  <si>
    <t>1.9.26.03.001</t>
  </si>
  <si>
    <t>1.9.70.08</t>
  </si>
  <si>
    <t>Softwares</t>
  </si>
  <si>
    <t>1.9.70.08.001</t>
  </si>
  <si>
    <t>1.9.75.08</t>
  </si>
  <si>
    <t>1.9.75.08.001</t>
  </si>
  <si>
    <t>2.4.07.06</t>
  </si>
  <si>
    <t>Cobro cartera de terceros</t>
  </si>
  <si>
    <t>2.4.07.06.002</t>
  </si>
  <si>
    <t>Contribución contrato de obra pública</t>
  </si>
  <si>
    <t>2.4.07.90</t>
  </si>
  <si>
    <t>Otros recursos a favor de terceros</t>
  </si>
  <si>
    <t>2.4.07.90.001</t>
  </si>
  <si>
    <t>2.4.24.90</t>
  </si>
  <si>
    <t>Otros descuentos de nómina</t>
  </si>
  <si>
    <t>2.4.24.90.001</t>
  </si>
  <si>
    <t>2.4.36.28</t>
  </si>
  <si>
    <t>Retención de impuesto de industria y comercio por ventas</t>
  </si>
  <si>
    <t>2.4.36.28.001</t>
  </si>
  <si>
    <t>2.4.36.28.002</t>
  </si>
  <si>
    <t>2.4.36.30</t>
  </si>
  <si>
    <t>Impuesto solidario por el covid 19</t>
  </si>
  <si>
    <t>2.4.36.30.001</t>
  </si>
  <si>
    <t>2.4.36.30.002</t>
  </si>
  <si>
    <t>2.4.36.31</t>
  </si>
  <si>
    <t>Aporte solidario voluntario por el covid 19</t>
  </si>
  <si>
    <t>2.4.36.31.001</t>
  </si>
  <si>
    <t>2.4.36.31.002</t>
  </si>
  <si>
    <t>2.4.40</t>
  </si>
  <si>
    <t>2.4.40.03</t>
  </si>
  <si>
    <t>Impuesto predial unificado</t>
  </si>
  <si>
    <t>2.4.40.03.001</t>
  </si>
  <si>
    <t>2.4.40.14</t>
  </si>
  <si>
    <t>Cuota de fiscalización y auditaje</t>
  </si>
  <si>
    <t>2.4.40.14.001</t>
  </si>
  <si>
    <t>2.4.40.16</t>
  </si>
  <si>
    <t>Impuesto sobre vehículos automotores</t>
  </si>
  <si>
    <t>2.4.40.16.001</t>
  </si>
  <si>
    <t>2.4.40.23</t>
  </si>
  <si>
    <t>2.4.40.23.001</t>
  </si>
  <si>
    <t>2.4.40.75</t>
  </si>
  <si>
    <t>Otros impuestos nacionales</t>
  </si>
  <si>
    <t>2.4.40.75.001</t>
  </si>
  <si>
    <t>2.4.90.26</t>
  </si>
  <si>
    <t>Suscripciones</t>
  </si>
  <si>
    <t>2.4.90.26.001</t>
  </si>
  <si>
    <t>2.4.90.27</t>
  </si>
  <si>
    <t>Viáticos y gastos de viaje</t>
  </si>
  <si>
    <t>2.4.90.27.001</t>
  </si>
  <si>
    <t>2.4.90.28</t>
  </si>
  <si>
    <t>2.4.90.28.001</t>
  </si>
  <si>
    <t>2.4.90.31</t>
  </si>
  <si>
    <t>Gastos legales</t>
  </si>
  <si>
    <t>2.4.90.31.001</t>
  </si>
  <si>
    <t>2.4.90.53</t>
  </si>
  <si>
    <t>Comisiones</t>
  </si>
  <si>
    <t>2.4.90.53.001</t>
  </si>
  <si>
    <t>2.4.90.54</t>
  </si>
  <si>
    <t>2.4.90.54.001</t>
  </si>
  <si>
    <t>2.4.90.90</t>
  </si>
  <si>
    <t>Otras cuentas por pagar</t>
  </si>
  <si>
    <t>2.4.90.90.001</t>
  </si>
  <si>
    <t>2.5.11.15</t>
  </si>
  <si>
    <t>Capacitación, bienestar social y estímulos</t>
  </si>
  <si>
    <t>2.5.11.15.001</t>
  </si>
  <si>
    <t>3.1.45</t>
  </si>
  <si>
    <t>3.1.45.03</t>
  </si>
  <si>
    <t>Cuentas por cobrar</t>
  </si>
  <si>
    <t>3.1.45.03.001</t>
  </si>
  <si>
    <t>Cuentas por cobrar - retiradas</t>
  </si>
  <si>
    <t>3.1.45.03.002</t>
  </si>
  <si>
    <t>Cuentas por cobrar - incorporadas</t>
  </si>
  <si>
    <t>3.1.45.03.003</t>
  </si>
  <si>
    <t>Cuentas por cobrar - menor valor en medición</t>
  </si>
  <si>
    <t>3.1.45.06</t>
  </si>
  <si>
    <t>3.1.45.06.001</t>
  </si>
  <si>
    <t>Propiedades, planta y equipo - retirados</t>
  </si>
  <si>
    <t>3.1.45.06.002</t>
  </si>
  <si>
    <t>Propiedades, planta y equipo - incorporados</t>
  </si>
  <si>
    <t>3.1.45.06.003</t>
  </si>
  <si>
    <t>Propiedades, planta y equipo - menor valor en medición</t>
  </si>
  <si>
    <t>3.1.45.06.004</t>
  </si>
  <si>
    <t>Propiedades, planta y equipo - mayor valor en medición</t>
  </si>
  <si>
    <t>3.1.45.07</t>
  </si>
  <si>
    <t>Activos intangibles</t>
  </si>
  <si>
    <t>3.1.45.07.002</t>
  </si>
  <si>
    <t>Activos intangibles - incorporados</t>
  </si>
  <si>
    <t>3.1.45.07.004</t>
  </si>
  <si>
    <t>Activos intangibles - mayor valor en medición</t>
  </si>
  <si>
    <t>3.1.45.12</t>
  </si>
  <si>
    <t>Otros activos</t>
  </si>
  <si>
    <t>3.1.45.12.001</t>
  </si>
  <si>
    <t>Otros activos - retirados</t>
  </si>
  <si>
    <t>3.1.45.15</t>
  </si>
  <si>
    <t>Cuentas por pagar</t>
  </si>
  <si>
    <t>3.1.45.15.001</t>
  </si>
  <si>
    <t>Cuentas por pagar - retirados</t>
  </si>
  <si>
    <t>3.1.45.15.002</t>
  </si>
  <si>
    <t>Cuentas por pagar - incorporados</t>
  </si>
  <si>
    <t>4.1.95.02</t>
  </si>
  <si>
    <t>4.1.95.02.001</t>
  </si>
  <si>
    <t>4.8.02.32</t>
  </si>
  <si>
    <t>Rendimientos sobre recursos entregados en administración</t>
  </si>
  <si>
    <t>4.8.02.32.001</t>
  </si>
  <si>
    <t>4.8.08.90</t>
  </si>
  <si>
    <t>Otros ingresos diversos</t>
  </si>
  <si>
    <t>4.8.08.90.003</t>
  </si>
  <si>
    <t>5.1.11.15</t>
  </si>
  <si>
    <t>Mantenimiento</t>
  </si>
  <si>
    <t>5.1.11.15.001</t>
  </si>
  <si>
    <t>5.1.11.19</t>
  </si>
  <si>
    <t>5.1.11.19.001</t>
  </si>
  <si>
    <t>5.1.11.23</t>
  </si>
  <si>
    <t>Comunicaciones y transporte</t>
  </si>
  <si>
    <t>5.1.11.23.001</t>
  </si>
  <si>
    <t>5.1.11.46</t>
  </si>
  <si>
    <t>5.1.11.46.001</t>
  </si>
  <si>
    <t>5.1.11.79</t>
  </si>
  <si>
    <t>5.1.11.79.001</t>
  </si>
  <si>
    <t>8.1.90.90</t>
  </si>
  <si>
    <t>Otros activos contingentes</t>
  </si>
  <si>
    <t>8.1.90.90.001</t>
  </si>
  <si>
    <t>2022-02-01</t>
  </si>
  <si>
    <t>2022-02-28</t>
  </si>
  <si>
    <t>LARGO</t>
  </si>
  <si>
    <t>FEBRERO DE 2022</t>
  </si>
  <si>
    <t>FEBRERO DE 2021</t>
  </si>
  <si>
    <t>2021-02-01</t>
  </si>
  <si>
    <t>2021-02-28</t>
  </si>
  <si>
    <t>5.1.11.56</t>
  </si>
  <si>
    <t>Bodegaje</t>
  </si>
  <si>
    <t>5.1.11.56.001</t>
  </si>
  <si>
    <t>3912259782.00</t>
  </si>
  <si>
    <t>2012089225.89</t>
  </si>
  <si>
    <t>UTILIDAD O PERDIDA DEL EJERCICIO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</si>
</sst>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* #,##0.00_-;\-* #,##0.00_-;_-* &quot;-&quot;_-;_-@_-"/>
    <numFmt numFmtId="170" formatCode="_-[$$-240A]\ * #,##0.00_-;\-[$$-240A]\ * #,##0.00_-;_-[$$-240A]\ * &quot;-&quot;??_-;_-@_-"/>
  </numFmts>
  <fonts count="49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6"/>
      <color theme="0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  <font>
      <b/>
      <sz val="8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0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1"/>
      <color rgb="FF000000"/>
      <name val="Calibri"/>
      <family val="2"/>
      <scheme val="minor"/>
    </font>
    <font>
      <sz val="8"/>
      <color rgb="FFFF0000"/>
      <name val="Arial"/>
      <family val="2"/>
    </font>
    <font>
      <b/>
      <sz val="8"/>
      <color rgb="FFFFFFFF"/>
      <name val="Arial"/>
      <family val="2"/>
    </font>
    <font>
      <sz val="10"/>
      <color rgb="FFFFFFFF"/>
      <name val="Arial"/>
      <family val="2"/>
    </font>
    <font>
      <sz val="8"/>
      <color rgb="FFFFFFFF"/>
      <name val="Arial"/>
      <family val="2"/>
    </font>
    <font>
      <b/>
      <sz val="10"/>
      <color rgb="FFFFFFFF"/>
      <name val="Arial"/>
      <family val="2"/>
    </font>
    <font>
      <sz val="11"/>
      <color rgb="FFFFFFF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color theme="0"/>
      <name val="Arial   "/>
    </font>
    <font>
      <sz val="8"/>
      <color theme="1"/>
      <name val="Arial   "/>
    </font>
    <font>
      <b/>
      <sz val="8"/>
      <color theme="1"/>
      <name val="Arial   "/>
    </font>
    <font>
      <b/>
      <sz val="8"/>
      <color theme="0"/>
      <name val="Arial   "/>
    </font>
    <font>
      <b/>
      <sz val="10"/>
      <color theme="1"/>
      <name val="Arial   "/>
    </font>
    <font>
      <sz val="10"/>
      <color theme="1"/>
      <name val="Arial   "/>
    </font>
    <font>
      <sz val="10"/>
      <color theme="0"/>
      <name val="Arial"/>
      <family val="2"/>
    </font>
    <font>
      <sz val="9"/>
      <color theme="1"/>
      <name val="Arial   "/>
    </font>
    <font>
      <sz val="9"/>
      <name val="Arial"/>
      <family val="2"/>
    </font>
    <font>
      <sz val="11"/>
      <name val="Calibri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6"/>
      <color theme="0"/>
      <name val="Arial"/>
      <family val="2"/>
    </font>
    <font>
      <sz val="6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9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359">
    <xf numFmtId="0" fontId="0" fillId="0" borderId="0" xfId="0"/>
    <xf numFmtId="0" fontId="5" fillId="0" borderId="6" xfId="1" applyFont="1" applyBorder="1" applyAlignment="1">
      <alignment vertical="center"/>
    </xf>
    <xf numFmtId="0" fontId="4" fillId="0" borderId="7" xfId="1" applyFont="1" applyBorder="1" applyAlignment="1">
      <alignment vertical="top" wrapText="1"/>
    </xf>
    <xf numFmtId="0" fontId="5" fillId="0" borderId="0" xfId="1" applyFont="1" applyAlignment="1">
      <alignment vertical="center"/>
    </xf>
    <xf numFmtId="0" fontId="5" fillId="0" borderId="4" xfId="1" applyFont="1" applyBorder="1" applyAlignment="1">
      <alignment vertical="center"/>
    </xf>
    <xf numFmtId="0" fontId="4" fillId="0" borderId="2" xfId="1" applyFont="1" applyBorder="1" applyAlignment="1">
      <alignment vertical="top"/>
    </xf>
    <xf numFmtId="165" fontId="5" fillId="2" borderId="0" xfId="2" applyNumberFormat="1" applyFont="1" applyFill="1" applyBorder="1" applyAlignment="1">
      <alignment vertical="center"/>
    </xf>
    <xf numFmtId="0" fontId="5" fillId="0" borderId="11" xfId="1" applyFont="1" applyBorder="1" applyAlignment="1">
      <alignment vertical="center"/>
    </xf>
    <xf numFmtId="165" fontId="9" fillId="0" borderId="0" xfId="2" applyNumberFormat="1" applyFont="1" applyFill="1" applyBorder="1" applyAlignment="1">
      <alignment horizontal="center" vertical="center"/>
    </xf>
    <xf numFmtId="165" fontId="12" fillId="0" borderId="0" xfId="2" applyNumberFormat="1" applyFont="1" applyFill="1" applyBorder="1" applyAlignment="1">
      <alignment vertical="center"/>
    </xf>
    <xf numFmtId="165" fontId="12" fillId="0" borderId="11" xfId="2" applyNumberFormat="1" applyFont="1" applyFill="1" applyBorder="1" applyAlignment="1">
      <alignment vertical="center"/>
    </xf>
    <xf numFmtId="164" fontId="12" fillId="0" borderId="0" xfId="2" applyFont="1" applyFill="1" applyBorder="1" applyAlignment="1">
      <alignment horizontal="right" vertical="center"/>
    </xf>
    <xf numFmtId="0" fontId="5" fillId="0" borderId="0" xfId="1" applyFont="1" applyAlignment="1">
      <alignment horizontal="center" vertical="center"/>
    </xf>
    <xf numFmtId="164" fontId="5" fillId="0" borderId="0" xfId="1" applyNumberFormat="1" applyFont="1" applyAlignment="1">
      <alignment vertical="center"/>
    </xf>
    <xf numFmtId="43" fontId="5" fillId="0" borderId="0" xfId="1" applyNumberFormat="1" applyFont="1" applyAlignment="1">
      <alignment vertical="center"/>
    </xf>
    <xf numFmtId="0" fontId="2" fillId="0" borderId="0" xfId="1"/>
    <xf numFmtId="0" fontId="2" fillId="0" borderId="11" xfId="1" applyBorder="1"/>
    <xf numFmtId="165" fontId="5" fillId="0" borderId="0" xfId="1" applyNumberFormat="1" applyFont="1" applyAlignment="1">
      <alignment vertical="center"/>
    </xf>
    <xf numFmtId="165" fontId="5" fillId="0" borderId="0" xfId="2" applyNumberFormat="1" applyFont="1" applyFill="1" applyAlignment="1">
      <alignment vertical="center"/>
    </xf>
    <xf numFmtId="165" fontId="5" fillId="0" borderId="0" xfId="2" applyNumberFormat="1" applyFont="1" applyAlignment="1">
      <alignment vertical="center"/>
    </xf>
    <xf numFmtId="165" fontId="16" fillId="2" borderId="0" xfId="2" applyNumberFormat="1" applyFont="1" applyFill="1" applyBorder="1" applyAlignment="1">
      <alignment horizontal="center" vertical="center"/>
    </xf>
    <xf numFmtId="165" fontId="11" fillId="2" borderId="11" xfId="2" applyNumberFormat="1" applyFont="1" applyFill="1" applyBorder="1" applyAlignment="1">
      <alignment horizontal="center" vertical="center" wrapText="1"/>
    </xf>
    <xf numFmtId="0" fontId="12" fillId="2" borderId="0" xfId="1" applyFont="1" applyFill="1" applyAlignment="1">
      <alignment vertical="center"/>
    </xf>
    <xf numFmtId="0" fontId="17" fillId="0" borderId="2" xfId="1" applyFont="1" applyBorder="1" applyAlignment="1">
      <alignment vertical="center"/>
    </xf>
    <xf numFmtId="0" fontId="17" fillId="0" borderId="5" xfId="1" applyFont="1" applyBorder="1" applyAlignment="1">
      <alignment vertical="top" wrapText="1"/>
    </xf>
    <xf numFmtId="0" fontId="17" fillId="0" borderId="9" xfId="1" applyFont="1" applyBorder="1" applyAlignment="1">
      <alignment vertical="center"/>
    </xf>
    <xf numFmtId="0" fontId="17" fillId="0" borderId="3" xfId="1" applyFont="1" applyBorder="1" applyAlignment="1">
      <alignment vertical="top"/>
    </xf>
    <xf numFmtId="0" fontId="12" fillId="0" borderId="11" xfId="1" applyFont="1" applyBorder="1" applyAlignment="1">
      <alignment vertical="center"/>
    </xf>
    <xf numFmtId="0" fontId="23" fillId="0" borderId="0" xfId="1" applyFont="1" applyAlignment="1">
      <alignment vertical="center"/>
    </xf>
    <xf numFmtId="0" fontId="4" fillId="0" borderId="2" xfId="7" applyFont="1" applyBorder="1" applyAlignment="1">
      <alignment vertical="center"/>
    </xf>
    <xf numFmtId="0" fontId="4" fillId="0" borderId="9" xfId="7" applyFont="1" applyBorder="1" applyAlignment="1">
      <alignment vertical="top" wrapText="1"/>
    </xf>
    <xf numFmtId="0" fontId="5" fillId="0" borderId="0" xfId="7" applyFont="1" applyAlignment="1">
      <alignment vertical="center"/>
    </xf>
    <xf numFmtId="0" fontId="4" fillId="0" borderId="9" xfId="7" applyFont="1" applyBorder="1" applyAlignment="1">
      <alignment vertical="center"/>
    </xf>
    <xf numFmtId="0" fontId="29" fillId="2" borderId="9" xfId="7" applyFont="1" applyFill="1" applyBorder="1" applyAlignment="1">
      <alignment vertical="top" wrapText="1"/>
    </xf>
    <xf numFmtId="0" fontId="30" fillId="0" borderId="10" xfId="7" applyFont="1" applyBorder="1"/>
    <xf numFmtId="0" fontId="31" fillId="0" borderId="0" xfId="7" applyFont="1"/>
    <xf numFmtId="166" fontId="31" fillId="0" borderId="0" xfId="6" applyNumberFormat="1" applyFont="1" applyBorder="1"/>
    <xf numFmtId="165" fontId="31" fillId="0" borderId="0" xfId="8" applyNumberFormat="1" applyFont="1" applyBorder="1"/>
    <xf numFmtId="165" fontId="31" fillId="0" borderId="11" xfId="8" applyNumberFormat="1" applyFont="1" applyBorder="1"/>
    <xf numFmtId="0" fontId="33" fillId="2" borderId="10" xfId="7" applyFont="1" applyFill="1" applyBorder="1" applyAlignment="1">
      <alignment horizontal="center"/>
    </xf>
    <xf numFmtId="166" fontId="32" fillId="2" borderId="0" xfId="6" applyNumberFormat="1" applyFont="1" applyFill="1" applyBorder="1" applyAlignment="1">
      <alignment horizontal="center"/>
    </xf>
    <xf numFmtId="0" fontId="16" fillId="2" borderId="10" xfId="7" applyFont="1" applyFill="1" applyBorder="1"/>
    <xf numFmtId="166" fontId="7" fillId="2" borderId="0" xfId="6" applyNumberFormat="1" applyFont="1" applyFill="1" applyBorder="1"/>
    <xf numFmtId="0" fontId="35" fillId="2" borderId="11" xfId="7" applyFont="1" applyFill="1" applyBorder="1"/>
    <xf numFmtId="0" fontId="35" fillId="2" borderId="0" xfId="7" applyFont="1" applyFill="1"/>
    <xf numFmtId="0" fontId="36" fillId="2" borderId="10" xfId="7" applyFont="1" applyFill="1" applyBorder="1"/>
    <xf numFmtId="166" fontId="13" fillId="2" borderId="0" xfId="6" applyNumberFormat="1" applyFont="1" applyFill="1" applyBorder="1" applyAlignment="1">
      <alignment horizontal="center"/>
    </xf>
    <xf numFmtId="0" fontId="31" fillId="2" borderId="11" xfId="7" applyFont="1" applyFill="1" applyBorder="1"/>
    <xf numFmtId="0" fontId="31" fillId="2" borderId="0" xfId="7" applyFont="1" applyFill="1"/>
    <xf numFmtId="0" fontId="36" fillId="0" borderId="10" xfId="7" applyFont="1" applyBorder="1"/>
    <xf numFmtId="166" fontId="13" fillId="2" borderId="0" xfId="6" applyNumberFormat="1" applyFont="1" applyFill="1" applyBorder="1"/>
    <xf numFmtId="0" fontId="16" fillId="0" borderId="10" xfId="0" applyFont="1" applyBorder="1" applyAlignment="1">
      <alignment vertical="center" wrapText="1"/>
    </xf>
    <xf numFmtId="0" fontId="32" fillId="0" borderId="0" xfId="7" applyFont="1"/>
    <xf numFmtId="164" fontId="11" fillId="0" borderId="12" xfId="8" applyFont="1" applyFill="1" applyBorder="1" applyAlignment="1">
      <alignment horizontal="right" vertical="center"/>
    </xf>
    <xf numFmtId="166" fontId="7" fillId="2" borderId="14" xfId="6" applyNumberFormat="1" applyFont="1" applyFill="1" applyBorder="1"/>
    <xf numFmtId="0" fontId="32" fillId="0" borderId="11" xfId="7" applyFont="1" applyBorder="1"/>
    <xf numFmtId="0" fontId="36" fillId="0" borderId="10" xfId="0" applyFont="1" applyBorder="1" applyAlignment="1">
      <alignment vertical="center" wrapText="1"/>
    </xf>
    <xf numFmtId="166" fontId="12" fillId="0" borderId="0" xfId="6" applyNumberFormat="1" applyFont="1" applyFill="1" applyBorder="1" applyAlignment="1">
      <alignment horizontal="right" vertical="center"/>
    </xf>
    <xf numFmtId="0" fontId="36" fillId="0" borderId="10" xfId="0" applyFont="1" applyBorder="1" applyAlignment="1">
      <alignment vertical="top" wrapText="1" readingOrder="1"/>
    </xf>
    <xf numFmtId="1" fontId="36" fillId="0" borderId="10" xfId="7" applyNumberFormat="1" applyFont="1" applyBorder="1"/>
    <xf numFmtId="166" fontId="13" fillId="0" borderId="0" xfId="6" applyNumberFormat="1" applyFont="1" applyBorder="1"/>
    <xf numFmtId="166" fontId="7" fillId="0" borderId="0" xfId="6" applyNumberFormat="1" applyFont="1" applyBorder="1"/>
    <xf numFmtId="166" fontId="7" fillId="2" borderId="13" xfId="6" applyNumberFormat="1" applyFont="1" applyFill="1" applyBorder="1"/>
    <xf numFmtId="0" fontId="26" fillId="0" borderId="10" xfId="7" applyFont="1" applyBorder="1"/>
    <xf numFmtId="166" fontId="1" fillId="2" borderId="0" xfId="6" applyNumberFormat="1" applyFont="1" applyFill="1" applyBorder="1"/>
    <xf numFmtId="165" fontId="32" fillId="2" borderId="0" xfId="8" applyNumberFormat="1" applyFont="1" applyFill="1" applyBorder="1" applyAlignment="1">
      <alignment horizontal="center"/>
    </xf>
    <xf numFmtId="165" fontId="31" fillId="2" borderId="11" xfId="8" applyNumberFormat="1" applyFont="1" applyFill="1" applyBorder="1"/>
    <xf numFmtId="165" fontId="33" fillId="2" borderId="11" xfId="8" applyNumberFormat="1" applyFont="1" applyFill="1" applyBorder="1" applyAlignment="1">
      <alignment horizontal="center"/>
    </xf>
    <xf numFmtId="164" fontId="0" fillId="0" borderId="0" xfId="8" applyFont="1" applyBorder="1"/>
    <xf numFmtId="165" fontId="31" fillId="2" borderId="0" xfId="8" applyNumberFormat="1" applyFont="1" applyFill="1" applyBorder="1"/>
    <xf numFmtId="165" fontId="31" fillId="0" borderId="0" xfId="8" applyNumberFormat="1" applyFont="1" applyFill="1" applyBorder="1"/>
    <xf numFmtId="165" fontId="31" fillId="0" borderId="11" xfId="8" applyNumberFormat="1" applyFont="1" applyFill="1" applyBorder="1"/>
    <xf numFmtId="165" fontId="31" fillId="0" borderId="11" xfId="8" applyNumberFormat="1" applyFont="1" applyFill="1" applyBorder="1" applyAlignment="1">
      <alignment horizontal="right"/>
    </xf>
    <xf numFmtId="165" fontId="31" fillId="0" borderId="0" xfId="8" applyNumberFormat="1" applyFont="1" applyFill="1" applyBorder="1" applyAlignment="1">
      <alignment horizontal="right"/>
    </xf>
    <xf numFmtId="166" fontId="31" fillId="2" borderId="0" xfId="6" applyNumberFormat="1" applyFont="1" applyFill="1"/>
    <xf numFmtId="165" fontId="31" fillId="2" borderId="0" xfId="8" applyNumberFormat="1" applyFont="1" applyFill="1"/>
    <xf numFmtId="0" fontId="30" fillId="0" borderId="0" xfId="7" applyFont="1"/>
    <xf numFmtId="166" fontId="31" fillId="0" borderId="0" xfId="6" applyNumberFormat="1" applyFont="1"/>
    <xf numFmtId="165" fontId="31" fillId="0" borderId="0" xfId="8" applyNumberFormat="1" applyFont="1"/>
    <xf numFmtId="0" fontId="3" fillId="0" borderId="16" xfId="1" applyFont="1" applyBorder="1" applyAlignment="1">
      <alignment horizontal="center" vertical="center"/>
    </xf>
    <xf numFmtId="0" fontId="8" fillId="0" borderId="0" xfId="1" applyFont="1" applyAlignment="1">
      <alignment vertical="center"/>
    </xf>
    <xf numFmtId="0" fontId="6" fillId="2" borderId="6" xfId="1" applyFont="1" applyFill="1" applyBorder="1" applyAlignment="1">
      <alignment vertical="center"/>
    </xf>
    <xf numFmtId="0" fontId="21" fillId="2" borderId="6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165" fontId="5" fillId="0" borderId="0" xfId="2" applyNumberFormat="1" applyFont="1" applyBorder="1" applyAlignment="1">
      <alignment vertical="center"/>
    </xf>
    <xf numFmtId="0" fontId="8" fillId="0" borderId="16" xfId="1" applyFont="1" applyBorder="1"/>
    <xf numFmtId="0" fontId="13" fillId="0" borderId="16" xfId="1" applyFont="1" applyBorder="1" applyAlignment="1">
      <alignment horizontal="center"/>
    </xf>
    <xf numFmtId="0" fontId="13" fillId="0" borderId="16" xfId="1" applyFont="1" applyBorder="1"/>
    <xf numFmtId="0" fontId="25" fillId="0" borderId="16" xfId="1" applyFont="1" applyBorder="1"/>
    <xf numFmtId="0" fontId="2" fillId="0" borderId="16" xfId="1" applyBorder="1"/>
    <xf numFmtId="0" fontId="2" fillId="0" borderId="20" xfId="1" applyBorder="1"/>
    <xf numFmtId="164" fontId="12" fillId="0" borderId="11" xfId="2" applyFont="1" applyFill="1" applyBorder="1" applyAlignment="1">
      <alignment vertical="center"/>
    </xf>
    <xf numFmtId="164" fontId="11" fillId="0" borderId="12" xfId="2" applyFont="1" applyFill="1" applyBorder="1" applyAlignment="1">
      <alignment horizontal="right" vertical="center"/>
    </xf>
    <xf numFmtId="164" fontId="12" fillId="0" borderId="0" xfId="2" applyFont="1" applyFill="1" applyBorder="1" applyAlignment="1">
      <alignment vertical="center"/>
    </xf>
    <xf numFmtId="164" fontId="11" fillId="0" borderId="17" xfId="2" applyFont="1" applyFill="1" applyBorder="1" applyAlignment="1">
      <alignment horizontal="right" vertical="center"/>
    </xf>
    <xf numFmtId="164" fontId="11" fillId="0" borderId="0" xfId="2" applyFont="1" applyFill="1" applyBorder="1" applyAlignment="1">
      <alignment vertical="center"/>
    </xf>
    <xf numFmtId="164" fontId="11" fillId="0" borderId="11" xfId="2" applyFont="1" applyFill="1" applyBorder="1" applyAlignment="1">
      <alignment vertical="center"/>
    </xf>
    <xf numFmtId="164" fontId="11" fillId="0" borderId="0" xfId="5" applyNumberFormat="1" applyFont="1" applyBorder="1" applyAlignment="1">
      <alignment horizontal="right" vertical="center"/>
    </xf>
    <xf numFmtId="164" fontId="11" fillId="0" borderId="11" xfId="5" applyNumberFormat="1" applyFont="1" applyBorder="1" applyAlignment="1">
      <alignment horizontal="right" vertical="center"/>
    </xf>
    <xf numFmtId="164" fontId="11" fillId="0" borderId="13" xfId="2" applyFont="1" applyFill="1" applyBorder="1" applyAlignment="1">
      <alignment horizontal="right" vertical="center"/>
    </xf>
    <xf numFmtId="164" fontId="11" fillId="0" borderId="18" xfId="2" applyFont="1" applyFill="1" applyBorder="1" applyAlignment="1">
      <alignment horizontal="right" vertical="center"/>
    </xf>
    <xf numFmtId="164" fontId="5" fillId="0" borderId="11" xfId="1" applyNumberFormat="1" applyFont="1" applyBorder="1" applyAlignment="1">
      <alignment vertical="center"/>
    </xf>
    <xf numFmtId="164" fontId="6" fillId="0" borderId="0" xfId="2" applyFont="1" applyFill="1" applyBorder="1" applyAlignment="1">
      <alignment vertical="center"/>
    </xf>
    <xf numFmtId="164" fontId="6" fillId="0" borderId="0" xfId="2" applyFont="1" applyFill="1" applyBorder="1" applyAlignment="1">
      <alignment horizontal="right" vertical="center"/>
    </xf>
    <xf numFmtId="164" fontId="6" fillId="0" borderId="11" xfId="2" applyFont="1" applyFill="1" applyBorder="1" applyAlignment="1">
      <alignment horizontal="right" vertical="center"/>
    </xf>
    <xf numFmtId="164" fontId="5" fillId="0" borderId="0" xfId="2" applyFont="1" applyFill="1" applyBorder="1" applyAlignment="1">
      <alignment vertical="center"/>
    </xf>
    <xf numFmtId="164" fontId="11" fillId="0" borderId="0" xfId="2" applyFont="1" applyFill="1" applyBorder="1" applyAlignment="1">
      <alignment horizontal="right" vertical="center"/>
    </xf>
    <xf numFmtId="164" fontId="6" fillId="2" borderId="6" xfId="1" applyNumberFormat="1" applyFont="1" applyFill="1" applyBorder="1" applyAlignment="1">
      <alignment vertical="center"/>
    </xf>
    <xf numFmtId="164" fontId="8" fillId="2" borderId="0" xfId="2" applyFont="1" applyFill="1" applyBorder="1" applyAlignment="1">
      <alignment vertical="center"/>
    </xf>
    <xf numFmtId="164" fontId="7" fillId="2" borderId="0" xfId="2" applyFont="1" applyFill="1" applyBorder="1" applyAlignment="1">
      <alignment horizontal="center" vertical="center" wrapText="1"/>
    </xf>
    <xf numFmtId="164" fontId="10" fillId="0" borderId="0" xfId="2" applyFont="1" applyFill="1" applyBorder="1" applyAlignment="1">
      <alignment horizontal="center" vertical="center" wrapText="1"/>
    </xf>
    <xf numFmtId="164" fontId="13" fillId="0" borderId="0" xfId="2" applyFont="1" applyFill="1" applyBorder="1" applyAlignment="1">
      <alignment vertical="center"/>
    </xf>
    <xf numFmtId="164" fontId="13" fillId="0" borderId="0" xfId="2" applyFont="1" applyFill="1" applyBorder="1" applyAlignment="1">
      <alignment horizontal="right" vertical="center"/>
    </xf>
    <xf numFmtId="164" fontId="10" fillId="0" borderId="0" xfId="2" applyFont="1" applyFill="1" applyBorder="1" applyAlignment="1">
      <alignment horizontal="right" vertical="center"/>
    </xf>
    <xf numFmtId="164" fontId="8" fillId="0" borderId="0" xfId="1" applyNumberFormat="1" applyFont="1" applyAlignment="1">
      <alignment vertical="center"/>
    </xf>
    <xf numFmtId="164" fontId="8" fillId="0" borderId="0" xfId="2" applyFont="1" applyBorder="1" applyAlignment="1">
      <alignment vertical="center"/>
    </xf>
    <xf numFmtId="164" fontId="8" fillId="0" borderId="0" xfId="2" applyFont="1" applyAlignment="1">
      <alignment vertical="center"/>
    </xf>
    <xf numFmtId="164" fontId="3" fillId="0" borderId="16" xfId="1" applyNumberFormat="1" applyFont="1" applyBorder="1" applyAlignment="1">
      <alignment horizontal="center" vertical="center"/>
    </xf>
    <xf numFmtId="164" fontId="8" fillId="0" borderId="0" xfId="2" applyFont="1" applyFill="1" applyAlignment="1">
      <alignment vertical="center"/>
    </xf>
    <xf numFmtId="164" fontId="5" fillId="2" borderId="0" xfId="2" applyFont="1" applyFill="1" applyBorder="1" applyAlignment="1">
      <alignment vertical="center"/>
    </xf>
    <xf numFmtId="164" fontId="6" fillId="0" borderId="0" xfId="2" applyFont="1" applyFill="1" applyBorder="1" applyAlignment="1">
      <alignment horizontal="center" vertical="center" wrapText="1"/>
    </xf>
    <xf numFmtId="164" fontId="5" fillId="0" borderId="0" xfId="2" applyFont="1" applyBorder="1" applyAlignment="1">
      <alignment vertical="center"/>
    </xf>
    <xf numFmtId="164" fontId="5" fillId="0" borderId="0" xfId="2" applyFont="1" applyAlignment="1">
      <alignment vertical="center"/>
    </xf>
    <xf numFmtId="164" fontId="13" fillId="0" borderId="16" xfId="1" applyNumberFormat="1" applyFont="1" applyBorder="1"/>
    <xf numFmtId="164" fontId="5" fillId="0" borderId="0" xfId="2" applyFont="1" applyFill="1" applyAlignment="1">
      <alignment vertical="center"/>
    </xf>
    <xf numFmtId="166" fontId="31" fillId="0" borderId="0" xfId="7" applyNumberFormat="1" applyFont="1"/>
    <xf numFmtId="0" fontId="30" fillId="2" borderId="10" xfId="7" applyFont="1" applyFill="1" applyBorder="1"/>
    <xf numFmtId="164" fontId="11" fillId="0" borderId="0" xfId="5" applyNumberFormat="1" applyFont="1" applyFill="1" applyBorder="1" applyAlignment="1">
      <alignment horizontal="right" vertical="center"/>
    </xf>
    <xf numFmtId="49" fontId="0" fillId="0" borderId="21" xfId="0" applyNumberFormat="1" applyBorder="1" applyAlignment="1">
      <alignment vertical="center" wrapText="1"/>
    </xf>
    <xf numFmtId="0" fontId="0" fillId="2" borderId="0" xfId="0" applyFill="1" applyAlignment="1">
      <alignment vertical="center" wrapText="1"/>
    </xf>
    <xf numFmtId="49" fontId="40" fillId="3" borderId="21" xfId="0" applyNumberFormat="1" applyFont="1" applyFill="1" applyBorder="1" applyAlignment="1">
      <alignment vertical="center" wrapText="1"/>
    </xf>
    <xf numFmtId="49" fontId="0" fillId="0" borderId="22" xfId="0" applyNumberFormat="1" applyBorder="1" applyAlignment="1">
      <alignment vertical="center" wrapText="1"/>
    </xf>
    <xf numFmtId="0" fontId="39" fillId="2" borderId="0" xfId="0" applyFont="1" applyFill="1" applyAlignment="1">
      <alignment vertical="center" wrapText="1"/>
    </xf>
    <xf numFmtId="0" fontId="39" fillId="0" borderId="0" xfId="0" applyFont="1" applyAlignment="1">
      <alignment vertical="center" wrapText="1"/>
    </xf>
    <xf numFmtId="165" fontId="5" fillId="0" borderId="0" xfId="2" applyNumberFormat="1" applyFont="1" applyFill="1" applyBorder="1" applyAlignment="1">
      <alignment vertical="center"/>
    </xf>
    <xf numFmtId="165" fontId="11" fillId="0" borderId="0" xfId="2" applyNumberFormat="1" applyFont="1" applyFill="1" applyBorder="1" applyAlignment="1">
      <alignment horizontal="center" vertical="center" wrapText="1"/>
    </xf>
    <xf numFmtId="164" fontId="7" fillId="0" borderId="0" xfId="2" applyFont="1" applyFill="1" applyBorder="1" applyAlignment="1">
      <alignment horizontal="center" vertical="center" wrapText="1"/>
    </xf>
    <xf numFmtId="49" fontId="42" fillId="4" borderId="23" xfId="0" applyNumberFormat="1" applyFont="1" applyFill="1" applyBorder="1" applyAlignment="1">
      <alignment wrapText="1"/>
    </xf>
    <xf numFmtId="49" fontId="42" fillId="4" borderId="15" xfId="0" applyNumberFormat="1" applyFont="1" applyFill="1" applyBorder="1" applyAlignment="1">
      <alignment wrapText="1"/>
    </xf>
    <xf numFmtId="49" fontId="42" fillId="5" borderId="23" xfId="0" applyNumberFormat="1" applyFont="1" applyFill="1" applyBorder="1" applyAlignment="1">
      <alignment wrapText="1"/>
    </xf>
    <xf numFmtId="49" fontId="42" fillId="5" borderId="15" xfId="0" applyNumberFormat="1" applyFont="1" applyFill="1" applyBorder="1" applyAlignment="1">
      <alignment wrapText="1"/>
    </xf>
    <xf numFmtId="49" fontId="40" fillId="3" borderId="22" xfId="0" applyNumberFormat="1" applyFont="1" applyFill="1" applyBorder="1" applyAlignment="1">
      <alignment vertical="center" wrapText="1"/>
    </xf>
    <xf numFmtId="0" fontId="3" fillId="0" borderId="5" xfId="1" applyFont="1" applyBorder="1" applyAlignment="1">
      <alignment vertical="center"/>
    </xf>
    <xf numFmtId="0" fontId="3" fillId="0" borderId="10" xfId="1" applyFont="1" applyBorder="1" applyAlignment="1">
      <alignment vertical="center"/>
    </xf>
    <xf numFmtId="0" fontId="36" fillId="2" borderId="10" xfId="1" applyFont="1" applyFill="1" applyBorder="1" applyAlignment="1">
      <alignment vertical="center"/>
    </xf>
    <xf numFmtId="0" fontId="4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6" fillId="0" borderId="19" xfId="1" applyFont="1" applyBorder="1"/>
    <xf numFmtId="0" fontId="45" fillId="0" borderId="10" xfId="1" applyFont="1" applyBorder="1"/>
    <xf numFmtId="0" fontId="3" fillId="0" borderId="0" xfId="1" applyFont="1" applyAlignment="1">
      <alignment vertical="center"/>
    </xf>
    <xf numFmtId="0" fontId="9" fillId="0" borderId="6" xfId="1" applyFont="1" applyFill="1" applyBorder="1" applyAlignment="1">
      <alignment vertical="center"/>
    </xf>
    <xf numFmtId="0" fontId="3" fillId="0" borderId="0" xfId="1" applyFont="1" applyFill="1" applyAlignment="1">
      <alignment vertical="center"/>
    </xf>
    <xf numFmtId="0" fontId="45" fillId="0" borderId="16" xfId="1" applyFont="1" applyFill="1" applyBorder="1"/>
    <xf numFmtId="43" fontId="3" fillId="0" borderId="10" xfId="0" applyNumberFormat="1" applyFont="1" applyBorder="1" applyAlignment="1">
      <alignment vertical="center" wrapText="1"/>
    </xf>
    <xf numFmtId="0" fontId="5" fillId="2" borderId="0" xfId="1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5" fillId="0" borderId="0" xfId="1" applyFont="1" applyBorder="1" applyAlignment="1">
      <alignment vertical="center"/>
    </xf>
    <xf numFmtId="0" fontId="23" fillId="0" borderId="0" xfId="1" applyFont="1" applyBorder="1" applyAlignment="1">
      <alignment vertical="center"/>
    </xf>
    <xf numFmtId="0" fontId="11" fillId="2" borderId="0" xfId="1" applyFont="1" applyFill="1" applyBorder="1" applyAlignment="1">
      <alignment horizontal="center" vertical="center"/>
    </xf>
    <xf numFmtId="0" fontId="36" fillId="0" borderId="0" xfId="1" applyFont="1" applyFill="1" applyBorder="1" applyAlignment="1">
      <alignment vertical="center"/>
    </xf>
    <xf numFmtId="0" fontId="24" fillId="2" borderId="0" xfId="1" applyFont="1" applyFill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11" fillId="0" borderId="0" xfId="1" applyFont="1" applyBorder="1" applyAlignment="1">
      <alignment vertical="center"/>
    </xf>
    <xf numFmtId="0" fontId="22" fillId="0" borderId="0" xfId="1" applyFont="1" applyBorder="1" applyAlignment="1">
      <alignment horizontal="center" vertical="center"/>
    </xf>
    <xf numFmtId="0" fontId="11" fillId="0" borderId="0" xfId="1" applyFont="1" applyBorder="1" applyAlignment="1">
      <alignment horizontal="left" vertical="center"/>
    </xf>
    <xf numFmtId="0" fontId="14" fillId="0" borderId="0" xfId="0" applyFont="1" applyBorder="1" applyAlignment="1">
      <alignment vertical="center" wrapText="1"/>
    </xf>
    <xf numFmtId="0" fontId="44" fillId="0" borderId="0" xfId="0" applyFont="1" applyFill="1" applyBorder="1" applyAlignment="1">
      <alignment vertical="center" wrapText="1"/>
    </xf>
    <xf numFmtId="0" fontId="24" fillId="0" borderId="0" xfId="1" applyFont="1" applyBorder="1" applyAlignment="1">
      <alignment horizontal="center" vertical="center"/>
    </xf>
    <xf numFmtId="0" fontId="15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21" fillId="0" borderId="0" xfId="1" applyFont="1" applyBorder="1" applyAlignment="1">
      <alignment vertical="center"/>
    </xf>
    <xf numFmtId="164" fontId="11" fillId="0" borderId="0" xfId="1" applyNumberFormat="1" applyFont="1" applyBorder="1" applyAlignment="1">
      <alignment vertical="center"/>
    </xf>
    <xf numFmtId="0" fontId="23" fillId="0" borderId="0" xfId="1" applyFont="1" applyBorder="1" applyAlignment="1">
      <alignment horizontal="center" vertical="center"/>
    </xf>
    <xf numFmtId="164" fontId="5" fillId="0" borderId="0" xfId="1" applyNumberFormat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5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horizontal="left" vertical="center"/>
    </xf>
    <xf numFmtId="0" fontId="7" fillId="0" borderId="0" xfId="1" applyFont="1" applyBorder="1" applyAlignment="1">
      <alignment horizontal="left"/>
    </xf>
    <xf numFmtId="0" fontId="5" fillId="0" borderId="0" xfId="1" applyFont="1" applyFill="1" applyBorder="1" applyAlignment="1">
      <alignment vertical="center"/>
    </xf>
    <xf numFmtId="43" fontId="11" fillId="0" borderId="0" xfId="1" applyNumberFormat="1" applyFont="1" applyBorder="1" applyAlignment="1">
      <alignment horizontal="left" vertical="center"/>
    </xf>
    <xf numFmtId="164" fontId="8" fillId="0" borderId="0" xfId="1" applyNumberFormat="1" applyFont="1" applyBorder="1" applyAlignment="1">
      <alignment vertical="center"/>
    </xf>
    <xf numFmtId="0" fontId="20" fillId="0" borderId="0" xfId="1" applyFont="1" applyBorder="1" applyAlignment="1">
      <alignment horizontal="left" vertical="center" wrapText="1"/>
    </xf>
    <xf numFmtId="164" fontId="20" fillId="0" borderId="0" xfId="1" applyNumberFormat="1" applyFont="1" applyBorder="1" applyAlignment="1">
      <alignment horizontal="left" vertical="center" wrapText="1"/>
    </xf>
    <xf numFmtId="0" fontId="13" fillId="0" borderId="0" xfId="1" applyFont="1" applyBorder="1"/>
    <xf numFmtId="164" fontId="13" fillId="0" borderId="0" xfId="1" applyNumberFormat="1" applyFont="1" applyBorder="1"/>
    <xf numFmtId="0" fontId="7" fillId="0" borderId="0" xfId="1" applyFont="1" applyBorder="1"/>
    <xf numFmtId="0" fontId="45" fillId="0" borderId="0" xfId="1" applyFont="1" applyFill="1" applyBorder="1"/>
    <xf numFmtId="0" fontId="25" fillId="0" borderId="0" xfId="1" applyFont="1" applyBorder="1"/>
    <xf numFmtId="0" fontId="8" fillId="0" borderId="0" xfId="1" applyFont="1" applyBorder="1"/>
    <xf numFmtId="0" fontId="13" fillId="0" borderId="0" xfId="1" applyFont="1" applyBorder="1" applyAlignment="1">
      <alignment horizontal="center"/>
    </xf>
    <xf numFmtId="0" fontId="2" fillId="0" borderId="0" xfId="1" applyBorder="1"/>
    <xf numFmtId="44" fontId="39" fillId="0" borderId="0" xfId="0" applyNumberFormat="1" applyFont="1" applyAlignment="1">
      <alignment vertical="center" wrapText="1"/>
    </xf>
    <xf numFmtId="0" fontId="32" fillId="2" borderId="11" xfId="7" applyFont="1" applyFill="1" applyBorder="1" applyAlignment="1">
      <alignment horizontal="center"/>
    </xf>
    <xf numFmtId="43" fontId="0" fillId="0" borderId="0" xfId="5" applyFont="1" applyAlignment="1">
      <alignment vertical="center" wrapText="1"/>
    </xf>
    <xf numFmtId="43" fontId="0" fillId="2" borderId="0" xfId="5" applyFont="1" applyFill="1" applyAlignment="1">
      <alignment vertical="center" wrapText="1"/>
    </xf>
    <xf numFmtId="43" fontId="39" fillId="0" borderId="0" xfId="5" applyFont="1" applyFill="1" applyBorder="1" applyAlignment="1">
      <alignment vertical="center" wrapText="1"/>
    </xf>
    <xf numFmtId="43" fontId="39" fillId="0" borderId="0" xfId="5" applyFont="1" applyAlignment="1">
      <alignment vertical="center" wrapText="1"/>
    </xf>
    <xf numFmtId="44" fontId="5" fillId="0" borderId="0" xfId="1" applyNumberFormat="1" applyFont="1" applyBorder="1" applyAlignment="1">
      <alignment vertical="center"/>
    </xf>
    <xf numFmtId="0" fontId="6" fillId="0" borderId="0" xfId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0" fillId="0" borderId="0" xfId="0" applyAlignment="1">
      <alignment vertical="top" wrapText="1"/>
    </xf>
    <xf numFmtId="0" fontId="0" fillId="2" borderId="0" xfId="0" applyFill="1" applyAlignment="1">
      <alignment vertical="top" wrapText="1"/>
    </xf>
    <xf numFmtId="49" fontId="0" fillId="0" borderId="22" xfId="0" applyNumberFormat="1" applyBorder="1" applyAlignment="1">
      <alignment vertical="top" wrapText="1"/>
    </xf>
    <xf numFmtId="0" fontId="39" fillId="0" borderId="0" xfId="0" applyFont="1" applyFill="1" applyBorder="1" applyAlignment="1">
      <alignment vertical="center" wrapText="1"/>
    </xf>
    <xf numFmtId="0" fontId="39" fillId="0" borderId="0" xfId="0" applyFont="1" applyFill="1" applyBorder="1" applyAlignment="1">
      <alignment vertical="top" wrapText="1"/>
    </xf>
    <xf numFmtId="41" fontId="39" fillId="0" borderId="0" xfId="6" applyFont="1" applyFill="1" applyBorder="1" applyAlignment="1">
      <alignment vertical="top" wrapText="1"/>
    </xf>
    <xf numFmtId="0" fontId="29" fillId="0" borderId="16" xfId="1" applyFont="1" applyBorder="1" applyAlignment="1">
      <alignment horizontal="center" vertical="center"/>
    </xf>
    <xf numFmtId="0" fontId="29" fillId="0" borderId="20" xfId="1" applyFont="1" applyBorder="1" applyAlignment="1">
      <alignment horizontal="center" vertical="center"/>
    </xf>
    <xf numFmtId="164" fontId="13" fillId="0" borderId="11" xfId="2" applyFont="1" applyFill="1" applyBorder="1" applyAlignment="1">
      <alignment horizontal="right" vertical="center"/>
    </xf>
    <xf numFmtId="164" fontId="11" fillId="0" borderId="11" xfId="1" applyNumberFormat="1" applyFont="1" applyBorder="1" applyAlignment="1">
      <alignment vertical="center"/>
    </xf>
    <xf numFmtId="164" fontId="11" fillId="0" borderId="11" xfId="5" applyNumberFormat="1" applyFont="1" applyFill="1" applyBorder="1" applyAlignment="1">
      <alignment horizontal="right" vertical="center"/>
    </xf>
    <xf numFmtId="164" fontId="11" fillId="0" borderId="11" xfId="2" applyFont="1" applyFill="1" applyBorder="1" applyAlignment="1">
      <alignment horizontal="right" vertical="center"/>
    </xf>
    <xf numFmtId="0" fontId="3" fillId="0" borderId="19" xfId="1" applyFont="1" applyBorder="1" applyAlignment="1">
      <alignment vertical="center"/>
    </xf>
    <xf numFmtId="0" fontId="0" fillId="0" borderId="0" xfId="0" applyFill="1" applyAlignment="1">
      <alignment vertical="top" wrapText="1"/>
    </xf>
    <xf numFmtId="0" fontId="41" fillId="0" borderId="27" xfId="0" applyFont="1" applyBorder="1" applyAlignment="1">
      <alignment horizontal="center" vertical="center" wrapText="1"/>
    </xf>
    <xf numFmtId="0" fontId="41" fillId="0" borderId="28" xfId="0" applyFont="1" applyBorder="1" applyAlignment="1">
      <alignment horizontal="center" vertical="center" wrapText="1"/>
    </xf>
    <xf numFmtId="43" fontId="41" fillId="0" borderId="28" xfId="5" applyFont="1" applyBorder="1" applyAlignment="1">
      <alignment horizontal="center" vertical="center" wrapText="1"/>
    </xf>
    <xf numFmtId="49" fontId="42" fillId="4" borderId="25" xfId="0" applyNumberFormat="1" applyFont="1" applyFill="1" applyBorder="1" applyAlignment="1">
      <alignment wrapText="1"/>
    </xf>
    <xf numFmtId="49" fontId="42" fillId="4" borderId="26" xfId="0" applyNumberFormat="1" applyFont="1" applyFill="1" applyBorder="1" applyAlignment="1">
      <alignment wrapText="1"/>
    </xf>
    <xf numFmtId="44" fontId="39" fillId="0" borderId="0" xfId="0" applyNumberFormat="1" applyFont="1" applyFill="1" applyBorder="1" applyAlignment="1">
      <alignment vertical="center" wrapText="1"/>
    </xf>
    <xf numFmtId="164" fontId="5" fillId="0" borderId="4" xfId="1" applyNumberFormat="1" applyFont="1" applyBorder="1" applyAlignment="1">
      <alignment vertical="center"/>
    </xf>
    <xf numFmtId="164" fontId="8" fillId="0" borderId="4" xfId="1" applyNumberFormat="1" applyFont="1" applyBorder="1" applyAlignment="1">
      <alignment vertical="center"/>
    </xf>
    <xf numFmtId="0" fontId="3" fillId="0" borderId="4" xfId="1" applyFont="1" applyFill="1" applyBorder="1" applyAlignment="1">
      <alignment vertical="center"/>
    </xf>
    <xf numFmtId="0" fontId="23" fillId="0" borderId="4" xfId="1" applyFont="1" applyBorder="1" applyAlignment="1">
      <alignment vertical="center"/>
    </xf>
    <xf numFmtId="0" fontId="5" fillId="0" borderId="2" xfId="1" applyFont="1" applyBorder="1" applyAlignment="1">
      <alignment vertical="center"/>
    </xf>
    <xf numFmtId="0" fontId="31" fillId="0" borderId="0" xfId="7" applyFont="1" applyBorder="1"/>
    <xf numFmtId="0" fontId="32" fillId="2" borderId="0" xfId="7" applyFont="1" applyFill="1" applyBorder="1" applyAlignment="1">
      <alignment horizontal="center"/>
    </xf>
    <xf numFmtId="0" fontId="7" fillId="2" borderId="0" xfId="7" applyFont="1" applyFill="1" applyBorder="1" applyAlignment="1">
      <alignment horizontal="center"/>
    </xf>
    <xf numFmtId="3" fontId="7" fillId="2" borderId="0" xfId="7" applyNumberFormat="1" applyFont="1" applyFill="1" applyBorder="1" applyAlignment="1">
      <alignment horizontal="center"/>
    </xf>
    <xf numFmtId="0" fontId="34" fillId="0" borderId="0" xfId="7" applyFont="1" applyFill="1" applyBorder="1" applyAlignment="1">
      <alignment horizontal="center"/>
    </xf>
    <xf numFmtId="0" fontId="13" fillId="2" borderId="0" xfId="7" applyFont="1" applyFill="1" applyBorder="1"/>
    <xf numFmtId="0" fontId="13" fillId="0" borderId="0" xfId="7" applyFont="1" applyBorder="1"/>
    <xf numFmtId="0" fontId="7" fillId="0" borderId="0" xfId="7" applyFont="1" applyBorder="1" applyAlignment="1">
      <alignment horizontal="center"/>
    </xf>
    <xf numFmtId="3" fontId="13" fillId="2" borderId="0" xfId="7" applyNumberFormat="1" applyFont="1" applyFill="1" applyBorder="1" applyAlignment="1">
      <alignment horizontal="center"/>
    </xf>
    <xf numFmtId="3" fontId="13" fillId="2" borderId="0" xfId="7" applyNumberFormat="1" applyFont="1" applyFill="1" applyBorder="1"/>
    <xf numFmtId="3" fontId="7" fillId="0" borderId="0" xfId="7" applyNumberFormat="1" applyFont="1" applyBorder="1" applyAlignment="1">
      <alignment horizontal="center"/>
    </xf>
    <xf numFmtId="0" fontId="32" fillId="0" borderId="0" xfId="7" applyFont="1" applyBorder="1"/>
    <xf numFmtId="3" fontId="7" fillId="2" borderId="0" xfId="7" applyNumberFormat="1" applyFont="1" applyFill="1" applyBorder="1"/>
    <xf numFmtId="0" fontId="7" fillId="0" borderId="0" xfId="7" applyFont="1" applyBorder="1"/>
    <xf numFmtId="0" fontId="1" fillId="0" borderId="0" xfId="7" applyBorder="1"/>
    <xf numFmtId="3" fontId="1" fillId="2" borderId="0" xfId="7" applyNumberFormat="1" applyFill="1" applyBorder="1"/>
    <xf numFmtId="0" fontId="5" fillId="0" borderId="0" xfId="7" applyFont="1" applyBorder="1" applyAlignment="1">
      <alignment vertical="top" wrapText="1"/>
    </xf>
    <xf numFmtId="0" fontId="7" fillId="2" borderId="0" xfId="7" applyFont="1" applyFill="1" applyBorder="1"/>
    <xf numFmtId="0" fontId="8" fillId="0" borderId="0" xfId="7" applyFont="1" applyBorder="1"/>
    <xf numFmtId="0" fontId="7" fillId="0" borderId="0" xfId="1" applyFont="1" applyBorder="1" applyAlignment="1">
      <alignment horizontal="center"/>
    </xf>
    <xf numFmtId="0" fontId="38" fillId="0" borderId="0" xfId="1" applyFont="1" applyBorder="1" applyAlignment="1">
      <alignment horizontal="center" vertical="center" wrapText="1"/>
    </xf>
    <xf numFmtId="0" fontId="38" fillId="0" borderId="11" xfId="1" applyFont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17" fillId="0" borderId="3" xfId="1" applyFont="1" applyBorder="1" applyAlignment="1">
      <alignment horizontal="center" vertical="center"/>
    </xf>
    <xf numFmtId="0" fontId="17" fillId="0" borderId="4" xfId="1" applyFont="1" applyBorder="1" applyAlignment="1">
      <alignment horizontal="center" vertical="center"/>
    </xf>
    <xf numFmtId="0" fontId="17" fillId="0" borderId="3" xfId="0" applyFont="1" applyBorder="1" applyAlignment="1">
      <alignment horizontal="left" vertical="top" wrapText="1"/>
    </xf>
    <xf numFmtId="0" fontId="17" fillId="0" borderId="2" xfId="0" applyFont="1" applyBorder="1" applyAlignment="1">
      <alignment horizontal="left" vertical="top" wrapText="1"/>
    </xf>
    <xf numFmtId="0" fontId="18" fillId="2" borderId="3" xfId="1" applyFont="1" applyFill="1" applyBorder="1" applyAlignment="1">
      <alignment horizontal="center" vertical="center" wrapText="1"/>
    </xf>
    <xf numFmtId="0" fontId="18" fillId="2" borderId="4" xfId="1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left" vertical="top" wrapText="1"/>
    </xf>
    <xf numFmtId="0" fontId="18" fillId="2" borderId="2" xfId="0" applyFont="1" applyFill="1" applyBorder="1" applyAlignment="1">
      <alignment horizontal="left" vertical="top" wrapText="1"/>
    </xf>
    <xf numFmtId="0" fontId="7" fillId="0" borderId="0" xfId="1" applyFont="1" applyBorder="1" applyAlignment="1">
      <alignment horizontal="center"/>
    </xf>
    <xf numFmtId="0" fontId="7" fillId="0" borderId="11" xfId="1" applyFont="1" applyBorder="1" applyAlignment="1">
      <alignment horizont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2" fillId="2" borderId="10" xfId="7" applyFont="1" applyFill="1" applyBorder="1" applyAlignment="1">
      <alignment horizontal="center"/>
    </xf>
    <xf numFmtId="0" fontId="32" fillId="2" borderId="0" xfId="7" applyFont="1" applyFill="1" applyBorder="1" applyAlignment="1">
      <alignment horizontal="center"/>
    </xf>
    <xf numFmtId="0" fontId="32" fillId="2" borderId="11" xfId="7" applyFont="1" applyFill="1" applyBorder="1" applyAlignment="1">
      <alignment horizontal="center"/>
    </xf>
    <xf numFmtId="0" fontId="5" fillId="0" borderId="0" xfId="7" applyFont="1" applyBorder="1" applyAlignment="1">
      <alignment horizontal="left" vertical="top" wrapText="1"/>
    </xf>
    <xf numFmtId="0" fontId="5" fillId="0" borderId="0" xfId="7" applyFont="1" applyBorder="1" applyAlignment="1">
      <alignment horizontal="center" vertical="center" wrapText="1"/>
    </xf>
    <xf numFmtId="0" fontId="37" fillId="2" borderId="3" xfId="7" applyFont="1" applyFill="1" applyBorder="1" applyAlignment="1">
      <alignment horizontal="center"/>
    </xf>
    <xf numFmtId="0" fontId="37" fillId="2" borderId="4" xfId="7" applyFont="1" applyFill="1" applyBorder="1" applyAlignment="1">
      <alignment horizontal="center"/>
    </xf>
    <xf numFmtId="0" fontId="37" fillId="2" borderId="2" xfId="7" applyFont="1" applyFill="1" applyBorder="1" applyAlignment="1">
      <alignment horizontal="center"/>
    </xf>
    <xf numFmtId="0" fontId="27" fillId="0" borderId="1" xfId="7" applyFont="1" applyBorder="1" applyAlignment="1">
      <alignment horizontal="center" vertical="center"/>
    </xf>
    <xf numFmtId="0" fontId="27" fillId="0" borderId="8" xfId="7" applyFont="1" applyBorder="1" applyAlignment="1">
      <alignment horizontal="center" vertical="center"/>
    </xf>
    <xf numFmtId="0" fontId="4" fillId="0" borderId="3" xfId="7" applyFont="1" applyBorder="1" applyAlignment="1">
      <alignment horizontal="left" vertical="center"/>
    </xf>
    <xf numFmtId="0" fontId="4" fillId="0" borderId="4" xfId="7" applyFont="1" applyBorder="1" applyAlignment="1">
      <alignment horizontal="left" vertical="center"/>
    </xf>
    <xf numFmtId="0" fontId="4" fillId="0" borderId="2" xfId="7" applyFont="1" applyBorder="1" applyAlignment="1">
      <alignment horizontal="left" vertical="center"/>
    </xf>
    <xf numFmtId="0" fontId="4" fillId="0" borderId="5" xfId="7" applyFont="1" applyBorder="1" applyAlignment="1">
      <alignment horizontal="left" vertical="center" wrapText="1"/>
    </xf>
    <xf numFmtId="0" fontId="4" fillId="0" borderId="7" xfId="7" applyFont="1" applyBorder="1" applyAlignment="1">
      <alignment horizontal="left" vertical="center" wrapText="1"/>
    </xf>
    <xf numFmtId="0" fontId="28" fillId="2" borderId="3" xfId="7" applyFont="1" applyFill="1" applyBorder="1" applyAlignment="1">
      <alignment horizontal="center" vertical="center" wrapText="1"/>
    </xf>
    <xf numFmtId="0" fontId="28" fillId="2" borderId="4" xfId="7" applyFont="1" applyFill="1" applyBorder="1" applyAlignment="1">
      <alignment horizontal="center" vertical="center" wrapText="1"/>
    </xf>
    <xf numFmtId="0" fontId="28" fillId="2" borderId="2" xfId="7" applyFont="1" applyFill="1" applyBorder="1" applyAlignment="1">
      <alignment horizontal="center" vertical="center" wrapText="1"/>
    </xf>
    <xf numFmtId="0" fontId="4" fillId="0" borderId="3" xfId="7" applyFont="1" applyBorder="1" applyAlignment="1">
      <alignment horizontal="left" vertical="center" wrapText="1"/>
    </xf>
    <xf numFmtId="0" fontId="4" fillId="0" borderId="2" xfId="7" applyFont="1" applyBorder="1" applyAlignment="1">
      <alignment horizontal="left" vertical="center" wrapText="1"/>
    </xf>
    <xf numFmtId="0" fontId="7" fillId="0" borderId="10" xfId="7" applyFont="1" applyBorder="1" applyAlignment="1">
      <alignment horizontal="center"/>
    </xf>
    <xf numFmtId="0" fontId="7" fillId="0" borderId="0" xfId="7" applyFont="1" applyBorder="1" applyAlignment="1">
      <alignment horizontal="center"/>
    </xf>
    <xf numFmtId="0" fontId="7" fillId="0" borderId="11" xfId="7" applyFont="1" applyBorder="1" applyAlignment="1">
      <alignment horizontal="center"/>
    </xf>
    <xf numFmtId="49" fontId="43" fillId="6" borderId="23" xfId="0" applyNumberFormat="1" applyFont="1" applyFill="1" applyBorder="1" applyAlignment="1">
      <alignment wrapText="1"/>
    </xf>
    <xf numFmtId="49" fontId="43" fillId="6" borderId="15" xfId="0" applyNumberFormat="1" applyFont="1" applyFill="1" applyBorder="1" applyAlignment="1">
      <alignment wrapText="1"/>
    </xf>
    <xf numFmtId="49" fontId="46" fillId="0" borderId="23" xfId="0" applyNumberFormat="1" applyFont="1" applyFill="1" applyBorder="1" applyAlignment="1">
      <alignment wrapText="1"/>
    </xf>
    <xf numFmtId="49" fontId="46" fillId="0" borderId="15" xfId="0" applyNumberFormat="1" applyFont="1" applyFill="1" applyBorder="1" applyAlignment="1">
      <alignment wrapText="1"/>
    </xf>
    <xf numFmtId="0" fontId="47" fillId="0" borderId="27" xfId="0" applyFont="1" applyBorder="1" applyAlignment="1">
      <alignment horizontal="center" vertical="center" wrapText="1"/>
    </xf>
    <xf numFmtId="0" fontId="47" fillId="0" borderId="28" xfId="0" applyFont="1" applyBorder="1" applyAlignment="1">
      <alignment horizontal="center" vertical="center" wrapText="1"/>
    </xf>
    <xf numFmtId="43" fontId="47" fillId="0" borderId="28" xfId="5" applyFont="1" applyBorder="1" applyAlignment="1">
      <alignment horizontal="center" vertical="center" wrapText="1"/>
    </xf>
    <xf numFmtId="0" fontId="46" fillId="0" borderId="23" xfId="0" applyFont="1" applyFill="1" applyBorder="1" applyAlignment="1">
      <alignment vertical="center" wrapText="1"/>
    </xf>
    <xf numFmtId="0" fontId="46" fillId="0" borderId="15" xfId="0" applyFont="1" applyFill="1" applyBorder="1" applyAlignment="1">
      <alignment vertical="center" wrapText="1"/>
    </xf>
    <xf numFmtId="0" fontId="48" fillId="6" borderId="23" xfId="0" applyFont="1" applyFill="1" applyBorder="1" applyAlignment="1">
      <alignment vertical="center" wrapText="1"/>
    </xf>
    <xf numFmtId="0" fontId="48" fillId="6" borderId="15" xfId="0" applyFont="1" applyFill="1" applyBorder="1" applyAlignment="1">
      <alignment vertical="center" wrapText="1"/>
    </xf>
    <xf numFmtId="0" fontId="46" fillId="0" borderId="30" xfId="0" applyFont="1" applyFill="1" applyBorder="1" applyAlignment="1">
      <alignment vertical="center" wrapText="1"/>
    </xf>
    <xf numFmtId="0" fontId="46" fillId="0" borderId="31" xfId="0" applyFont="1" applyFill="1" applyBorder="1" applyAlignment="1">
      <alignment vertical="center" wrapText="1"/>
    </xf>
    <xf numFmtId="0" fontId="15" fillId="0" borderId="33" xfId="0" applyNumberFormat="1" applyFont="1" applyFill="1" applyBorder="1" applyAlignment="1">
      <alignment vertical="top" wrapText="1" readingOrder="1"/>
    </xf>
    <xf numFmtId="49" fontId="48" fillId="6" borderId="23" xfId="0" applyNumberFormat="1" applyFont="1" applyFill="1" applyBorder="1" applyAlignment="1">
      <alignment wrapText="1"/>
    </xf>
    <xf numFmtId="49" fontId="48" fillId="6" borderId="15" xfId="0" applyNumberFormat="1" applyFont="1" applyFill="1" applyBorder="1" applyAlignment="1">
      <alignment wrapText="1"/>
    </xf>
    <xf numFmtId="44" fontId="5" fillId="0" borderId="0" xfId="7" applyNumberFormat="1" applyFont="1" applyBorder="1" applyAlignment="1">
      <alignment vertical="top" wrapText="1"/>
    </xf>
    <xf numFmtId="0" fontId="46" fillId="0" borderId="15" xfId="0" applyNumberFormat="1" applyFont="1" applyFill="1" applyBorder="1" applyAlignment="1">
      <alignment vertical="center" wrapText="1"/>
    </xf>
    <xf numFmtId="49" fontId="48" fillId="0" borderId="23" xfId="0" applyNumberFormat="1" applyFont="1" applyFill="1" applyBorder="1" applyAlignment="1">
      <alignment wrapText="1"/>
    </xf>
    <xf numFmtId="49" fontId="48" fillId="0" borderId="15" xfId="0" applyNumberFormat="1" applyFont="1" applyFill="1" applyBorder="1" applyAlignment="1">
      <alignment wrapText="1"/>
    </xf>
    <xf numFmtId="0" fontId="48" fillId="0" borderId="15" xfId="0" applyNumberFormat="1" applyFont="1" applyFill="1" applyBorder="1" applyAlignment="1">
      <alignment vertical="center" wrapText="1"/>
    </xf>
    <xf numFmtId="49" fontId="48" fillId="7" borderId="15" xfId="0" applyNumberFormat="1" applyFont="1" applyFill="1" applyBorder="1" applyAlignment="1">
      <alignment wrapText="1"/>
    </xf>
    <xf numFmtId="0" fontId="48" fillId="7" borderId="15" xfId="0" applyNumberFormat="1" applyFont="1" applyFill="1" applyBorder="1" applyAlignment="1">
      <alignment vertical="center" wrapText="1"/>
    </xf>
    <xf numFmtId="0" fontId="42" fillId="5" borderId="15" xfId="0" applyNumberFormat="1" applyFont="1" applyFill="1" applyBorder="1" applyAlignment="1">
      <alignment vertical="center" wrapText="1"/>
    </xf>
    <xf numFmtId="0" fontId="48" fillId="0" borderId="23" xfId="0" applyFont="1" applyFill="1" applyBorder="1" applyAlignment="1">
      <alignment vertical="center" wrapText="1"/>
    </xf>
    <xf numFmtId="0" fontId="48" fillId="0" borderId="15" xfId="0" applyFont="1" applyFill="1" applyBorder="1" applyAlignment="1">
      <alignment vertical="center" wrapText="1"/>
    </xf>
    <xf numFmtId="170" fontId="42" fillId="4" borderId="26" xfId="5" applyNumberFormat="1" applyFont="1" applyFill="1" applyBorder="1" applyAlignment="1">
      <alignment horizontal="right" wrapText="1"/>
    </xf>
    <xf numFmtId="170" fontId="42" fillId="4" borderId="29" xfId="5" applyNumberFormat="1" applyFont="1" applyFill="1" applyBorder="1" applyAlignment="1">
      <alignment horizontal="right" wrapText="1"/>
    </xf>
    <xf numFmtId="170" fontId="42" fillId="5" borderId="15" xfId="5" applyNumberFormat="1" applyFont="1" applyFill="1" applyBorder="1" applyAlignment="1">
      <alignment horizontal="right" wrapText="1"/>
    </xf>
    <xf numFmtId="170" fontId="42" fillId="5" borderId="24" xfId="5" applyNumberFormat="1" applyFont="1" applyFill="1" applyBorder="1" applyAlignment="1">
      <alignment horizontal="right" wrapText="1"/>
    </xf>
    <xf numFmtId="170" fontId="43" fillId="6" borderId="15" xfId="5" applyNumberFormat="1" applyFont="1" applyFill="1" applyBorder="1" applyAlignment="1">
      <alignment horizontal="right" wrapText="1"/>
    </xf>
    <xf numFmtId="170" fontId="43" fillId="6" borderId="24" xfId="5" applyNumberFormat="1" applyFont="1" applyFill="1" applyBorder="1" applyAlignment="1">
      <alignment horizontal="right" wrapText="1"/>
    </xf>
    <xf numFmtId="170" fontId="48" fillId="0" borderId="15" xfId="5" applyNumberFormat="1" applyFont="1" applyFill="1" applyBorder="1" applyAlignment="1">
      <alignment horizontal="right" wrapText="1"/>
    </xf>
    <xf numFmtId="170" fontId="48" fillId="0" borderId="24" xfId="5" applyNumberFormat="1" applyFont="1" applyFill="1" applyBorder="1" applyAlignment="1">
      <alignment horizontal="right" wrapText="1"/>
    </xf>
    <xf numFmtId="170" fontId="46" fillId="0" borderId="15" xfId="5" applyNumberFormat="1" applyFont="1" applyFill="1" applyBorder="1" applyAlignment="1">
      <alignment horizontal="right" wrapText="1"/>
    </xf>
    <xf numFmtId="170" fontId="46" fillId="0" borderId="24" xfId="5" applyNumberFormat="1" applyFont="1" applyFill="1" applyBorder="1" applyAlignment="1">
      <alignment horizontal="right" wrapText="1"/>
    </xf>
    <xf numFmtId="170" fontId="42" fillId="4" borderId="15" xfId="5" applyNumberFormat="1" applyFont="1" applyFill="1" applyBorder="1" applyAlignment="1">
      <alignment horizontal="right" wrapText="1"/>
    </xf>
    <xf numFmtId="170" fontId="42" fillId="4" borderId="24" xfId="5" applyNumberFormat="1" applyFont="1" applyFill="1" applyBorder="1" applyAlignment="1">
      <alignment horizontal="right" wrapText="1"/>
    </xf>
    <xf numFmtId="170" fontId="48" fillId="6" borderId="15" xfId="5" applyNumberFormat="1" applyFont="1" applyFill="1" applyBorder="1" applyAlignment="1">
      <alignment horizontal="right" wrapText="1"/>
    </xf>
    <xf numFmtId="170" fontId="48" fillId="6" borderId="24" xfId="5" applyNumberFormat="1" applyFont="1" applyFill="1" applyBorder="1" applyAlignment="1">
      <alignment horizontal="right" wrapText="1"/>
    </xf>
    <xf numFmtId="170" fontId="46" fillId="0" borderId="15" xfId="5" applyNumberFormat="1" applyFont="1" applyFill="1" applyBorder="1" applyAlignment="1">
      <alignment vertical="center" wrapText="1"/>
    </xf>
    <xf numFmtId="170" fontId="46" fillId="0" borderId="24" xfId="5" applyNumberFormat="1" applyFont="1" applyFill="1" applyBorder="1" applyAlignment="1">
      <alignment vertical="center" wrapText="1"/>
    </xf>
    <xf numFmtId="170" fontId="48" fillId="0" borderId="15" xfId="5" applyNumberFormat="1" applyFont="1" applyFill="1" applyBorder="1" applyAlignment="1">
      <alignment vertical="center" wrapText="1"/>
    </xf>
    <xf numFmtId="170" fontId="48" fillId="0" borderId="24" xfId="5" applyNumberFormat="1" applyFont="1" applyFill="1" applyBorder="1" applyAlignment="1">
      <alignment vertical="center" wrapText="1"/>
    </xf>
    <xf numFmtId="170" fontId="48" fillId="6" borderId="15" xfId="5" applyNumberFormat="1" applyFont="1" applyFill="1" applyBorder="1" applyAlignment="1">
      <alignment vertical="center" wrapText="1"/>
    </xf>
    <xf numFmtId="170" fontId="48" fillId="6" borderId="24" xfId="5" applyNumberFormat="1" applyFont="1" applyFill="1" applyBorder="1" applyAlignment="1">
      <alignment vertical="center" wrapText="1"/>
    </xf>
    <xf numFmtId="170" fontId="46" fillId="0" borderId="31" xfId="5" applyNumberFormat="1" applyFont="1" applyFill="1" applyBorder="1" applyAlignment="1">
      <alignment vertical="center" wrapText="1"/>
    </xf>
    <xf numFmtId="170" fontId="46" fillId="0" borderId="32" xfId="5" applyNumberFormat="1" applyFont="1" applyFill="1" applyBorder="1" applyAlignment="1">
      <alignment vertical="center" wrapText="1"/>
    </xf>
    <xf numFmtId="44" fontId="46" fillId="0" borderId="0" xfId="6" applyNumberFormat="1" applyFont="1" applyFill="1" applyBorder="1" applyAlignment="1">
      <alignment vertical="center" wrapText="1"/>
    </xf>
    <xf numFmtId="44" fontId="48" fillId="0" borderId="0" xfId="6" applyNumberFormat="1" applyFont="1" applyFill="1" applyBorder="1" applyAlignment="1">
      <alignment vertical="center" wrapText="1"/>
    </xf>
    <xf numFmtId="44" fontId="46" fillId="0" borderId="0" xfId="5" applyNumberFormat="1" applyFont="1" applyFill="1" applyBorder="1" applyAlignment="1">
      <alignment horizontal="right" wrapText="1"/>
    </xf>
    <xf numFmtId="0" fontId="48" fillId="0" borderId="15" xfId="0" applyFont="1" applyFill="1" applyBorder="1" applyAlignment="1">
      <alignment vertical="top" wrapText="1"/>
    </xf>
    <xf numFmtId="0" fontId="46" fillId="0" borderId="15" xfId="0" applyFont="1" applyFill="1" applyBorder="1" applyAlignment="1">
      <alignment vertical="top" wrapText="1"/>
    </xf>
    <xf numFmtId="0" fontId="48" fillId="7" borderId="15" xfId="0" applyFont="1" applyFill="1" applyBorder="1" applyAlignment="1">
      <alignment vertical="top" wrapText="1"/>
    </xf>
    <xf numFmtId="0" fontId="42" fillId="5" borderId="15" xfId="0" applyFont="1" applyFill="1" applyBorder="1" applyAlignment="1">
      <alignment vertical="top" wrapText="1"/>
    </xf>
    <xf numFmtId="43" fontId="39" fillId="0" borderId="0" xfId="0" applyNumberFormat="1" applyFont="1" applyFill="1" applyBorder="1" applyAlignment="1">
      <alignment vertical="center" wrapText="1"/>
    </xf>
    <xf numFmtId="170" fontId="48" fillId="7" borderId="15" xfId="5" applyNumberFormat="1" applyFont="1" applyFill="1" applyBorder="1" applyAlignment="1">
      <alignment horizontal="right" wrapText="1"/>
    </xf>
    <xf numFmtId="170" fontId="46" fillId="0" borderId="15" xfId="6" applyNumberFormat="1" applyFont="1" applyFill="1" applyBorder="1" applyAlignment="1">
      <alignment vertical="center" wrapText="1"/>
    </xf>
    <xf numFmtId="170" fontId="42" fillId="5" borderId="15" xfId="6" applyNumberFormat="1" applyFont="1" applyFill="1" applyBorder="1" applyAlignment="1">
      <alignment vertical="center" wrapText="1"/>
    </xf>
    <xf numFmtId="170" fontId="42" fillId="5" borderId="15" xfId="5" applyNumberFormat="1" applyFont="1" applyFill="1" applyBorder="1" applyAlignment="1">
      <alignment vertical="center" wrapText="1"/>
    </xf>
    <xf numFmtId="170" fontId="48" fillId="0" borderId="15" xfId="6" applyNumberFormat="1" applyFont="1" applyFill="1" applyBorder="1" applyAlignment="1">
      <alignment vertical="center" wrapText="1"/>
    </xf>
    <xf numFmtId="170" fontId="48" fillId="7" borderId="15" xfId="6" applyNumberFormat="1" applyFont="1" applyFill="1" applyBorder="1" applyAlignment="1">
      <alignment vertical="center" wrapText="1"/>
    </xf>
    <xf numFmtId="170" fontId="48" fillId="7" borderId="15" xfId="5" applyNumberFormat="1" applyFont="1" applyFill="1" applyBorder="1" applyAlignment="1">
      <alignment vertical="center" wrapText="1"/>
    </xf>
    <xf numFmtId="170" fontId="48" fillId="0" borderId="15" xfId="6" applyNumberFormat="1" applyFont="1" applyFill="1" applyBorder="1" applyAlignment="1">
      <alignment vertical="top" wrapText="1"/>
    </xf>
    <xf numFmtId="170" fontId="48" fillId="0" borderId="15" xfId="5" applyNumberFormat="1" applyFont="1" applyFill="1" applyBorder="1" applyAlignment="1">
      <alignment vertical="top" wrapText="1"/>
    </xf>
    <xf numFmtId="170" fontId="46" fillId="0" borderId="15" xfId="6" applyNumberFormat="1" applyFont="1" applyFill="1" applyBorder="1" applyAlignment="1">
      <alignment vertical="top" wrapText="1"/>
    </xf>
    <xf numFmtId="170" fontId="46" fillId="0" borderId="15" xfId="5" applyNumberFormat="1" applyFont="1" applyFill="1" applyBorder="1" applyAlignment="1">
      <alignment vertical="top" wrapText="1"/>
    </xf>
    <xf numFmtId="170" fontId="48" fillId="7" borderId="15" xfId="6" applyNumberFormat="1" applyFont="1" applyFill="1" applyBorder="1" applyAlignment="1">
      <alignment vertical="top" wrapText="1"/>
    </xf>
    <xf numFmtId="170" fontId="48" fillId="7" borderId="15" xfId="5" applyNumberFormat="1" applyFont="1" applyFill="1" applyBorder="1" applyAlignment="1">
      <alignment vertical="top" wrapText="1"/>
    </xf>
    <xf numFmtId="170" fontId="42" fillId="5" borderId="15" xfId="6" applyNumberFormat="1" applyFont="1" applyFill="1" applyBorder="1" applyAlignment="1">
      <alignment vertical="top" wrapText="1"/>
    </xf>
    <xf numFmtId="170" fontId="42" fillId="5" borderId="15" xfId="5" applyNumberFormat="1" applyFont="1" applyFill="1" applyBorder="1" applyAlignment="1">
      <alignment vertical="top" wrapText="1"/>
    </xf>
    <xf numFmtId="0" fontId="27" fillId="0" borderId="3" xfId="1" applyFont="1" applyBorder="1" applyAlignment="1">
      <alignment horizontal="left" vertical="center"/>
    </xf>
  </cellXfs>
  <cellStyles count="9">
    <cellStyle name="Millares" xfId="5" builtinId="3"/>
    <cellStyle name="Millares [0]" xfId="6" builtinId="6"/>
    <cellStyle name="Millares 2" xfId="2"/>
    <cellStyle name="Millares 2 2" xfId="8"/>
    <cellStyle name="Millares 2 2 3" xfId="4"/>
    <cellStyle name="Normal" xfId="0" builtinId="0"/>
    <cellStyle name="Normal 2" xfId="1"/>
    <cellStyle name="Normal 2 2" xfId="7"/>
    <cellStyle name="Normal 3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60915</xdr:colOff>
      <xdr:row>0</xdr:row>
      <xdr:rowOff>0</xdr:rowOff>
    </xdr:from>
    <xdr:ext cx="805859" cy="762000"/>
    <xdr:pic>
      <xdr:nvPicPr>
        <xdr:cNvPr id="2" name="Picture 2" descr="Logo de la entidad Comisión de Regulación de Agua Potable y Saneamiento Básico CRA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15" y="0"/>
          <a:ext cx="805859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42605</xdr:rowOff>
    </xdr:from>
    <xdr:to>
      <xdr:col>0</xdr:col>
      <xdr:colOff>784412</xdr:colOff>
      <xdr:row>3</xdr:row>
      <xdr:rowOff>25773</xdr:rowOff>
    </xdr:to>
    <xdr:pic>
      <xdr:nvPicPr>
        <xdr:cNvPr id="2" name="Picture 2" descr="Logo de la entidad Comisión de Regulación de Agua Potable y Saneamiento Básico CRA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42605"/>
          <a:ext cx="736788" cy="8689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</xdr:colOff>
      <xdr:row>0</xdr:row>
      <xdr:rowOff>47625</xdr:rowOff>
    </xdr:from>
    <xdr:ext cx="2771774" cy="923925"/>
    <xdr:pic>
      <xdr:nvPicPr>
        <xdr:cNvPr id="2" name="2 Imagen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1" y="47625"/>
          <a:ext cx="2771774" cy="923925"/>
        </a:xfrm>
        <a:prstGeom prst="rect">
          <a:avLst/>
        </a:prstGeom>
      </xdr:spPr>
    </xdr:pic>
    <xdr:clientData/>
  </xdr:oneCellAnchor>
  <xdr:oneCellAnchor>
    <xdr:from>
      <xdr:col>2</xdr:col>
      <xdr:colOff>1</xdr:colOff>
      <xdr:row>0</xdr:row>
      <xdr:rowOff>47625</xdr:rowOff>
    </xdr:from>
    <xdr:ext cx="2771774" cy="923925"/>
    <xdr:pic>
      <xdr:nvPicPr>
        <xdr:cNvPr id="3" name="2 Imagen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1" y="47625"/>
          <a:ext cx="2771774" cy="923925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</xdr:colOff>
      <xdr:row>0</xdr:row>
      <xdr:rowOff>47625</xdr:rowOff>
    </xdr:from>
    <xdr:ext cx="2771774" cy="923925"/>
    <xdr:pic>
      <xdr:nvPicPr>
        <xdr:cNvPr id="2" name="2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33801" y="47625"/>
          <a:ext cx="2771774" cy="923925"/>
        </a:xfrm>
        <a:prstGeom prst="rect">
          <a:avLst/>
        </a:prstGeom>
      </xdr:spPr>
    </xdr:pic>
    <xdr:clientData/>
  </xdr:oneCellAnchor>
  <xdr:oneCellAnchor>
    <xdr:from>
      <xdr:col>2</xdr:col>
      <xdr:colOff>1</xdr:colOff>
      <xdr:row>0</xdr:row>
      <xdr:rowOff>47625</xdr:rowOff>
    </xdr:from>
    <xdr:ext cx="2771774" cy="923925"/>
    <xdr:pic>
      <xdr:nvPicPr>
        <xdr:cNvPr id="3" name="2 Imagen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33801" y="47625"/>
          <a:ext cx="2771774" cy="923925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clavijo/Desktop/NIIF%20ULTIMA%20VERSION/01%20Papel%20de%20Trabajo%20Efectivo%20y%20equivalentes%20al%20efectiv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rapsb-my.sharepoint.com/Users/aclavijo/Desktop/NIIF%20ULTIMA%20VERSION/01%20Papel%20de%20Trabajo%20Efectivo%20y%20equivalentes%20al%20efectiv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cevedo\ibk.4\Fedearroz\2002\FEDEARROZ-Bcos%20Abril%2020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cevedo\ibk.4\Fedearroz\2002\BERSAN\B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la"/>
      <sheetName val="Anexo 1.1"/>
      <sheetName val="Anexo 1.2"/>
      <sheetName val="Anexo 1.3"/>
      <sheetName val="Anexo 1.4"/>
      <sheetName val="Listas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5">
          <cell r="A5" t="str">
            <v>USD</v>
          </cell>
          <cell r="E5" t="str">
            <v>SI</v>
          </cell>
        </row>
        <row r="6">
          <cell r="A6" t="str">
            <v>EUR</v>
          </cell>
          <cell r="E6" t="str">
            <v>NO</v>
          </cell>
        </row>
        <row r="7">
          <cell r="A7" t="str">
            <v>CAD</v>
          </cell>
        </row>
        <row r="8">
          <cell r="A8" t="str">
            <v>MXN</v>
          </cell>
        </row>
        <row r="9">
          <cell r="A9" t="str">
            <v>GBP</v>
          </cell>
        </row>
        <row r="10">
          <cell r="A10" t="str">
            <v>NZD</v>
          </cell>
        </row>
        <row r="11">
          <cell r="A11" t="str">
            <v>UYU</v>
          </cell>
        </row>
        <row r="12">
          <cell r="A12" t="str">
            <v>BRL</v>
          </cell>
        </row>
        <row r="13">
          <cell r="A13" t="str">
            <v>COP</v>
          </cell>
        </row>
        <row r="17">
          <cell r="A17" t="str">
            <v>El cheque se giró y se encuentra en custodia de la entidad</v>
          </cell>
        </row>
        <row r="18">
          <cell r="A18" t="str">
            <v>El cheque se giró, se entregó y está pendiente de cobro por un periodo menor a 6 meses</v>
          </cell>
        </row>
        <row r="19">
          <cell r="A19" t="str">
            <v>El cheque se giró, se entregó y está pendiente de cobro por un periodo mayor a 6 meses</v>
          </cell>
        </row>
      </sheetData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la"/>
      <sheetName val="Anexo 1.1"/>
      <sheetName val="Anexo 1.2"/>
      <sheetName val="Anexo 1.3"/>
      <sheetName val="Anexo 1.4"/>
      <sheetName val="Listas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5">
          <cell r="A5" t="str">
            <v>USD</v>
          </cell>
          <cell r="E5" t="str">
            <v>SI</v>
          </cell>
        </row>
        <row r="6">
          <cell r="A6" t="str">
            <v>EUR</v>
          </cell>
          <cell r="E6" t="str">
            <v>NO</v>
          </cell>
        </row>
        <row r="7">
          <cell r="A7" t="str">
            <v>CAD</v>
          </cell>
        </row>
        <row r="8">
          <cell r="A8" t="str">
            <v>MXN</v>
          </cell>
        </row>
        <row r="9">
          <cell r="A9" t="str">
            <v>GBP</v>
          </cell>
        </row>
        <row r="10">
          <cell r="A10" t="str">
            <v>NZD</v>
          </cell>
        </row>
        <row r="11">
          <cell r="A11" t="str">
            <v>UYU</v>
          </cell>
        </row>
        <row r="12">
          <cell r="A12" t="str">
            <v>BRL</v>
          </cell>
        </row>
        <row r="13">
          <cell r="A13" t="str">
            <v>COP</v>
          </cell>
        </row>
        <row r="17">
          <cell r="A17" t="str">
            <v>El cheque se giró y se encuentra en custodia de la entidad</v>
          </cell>
        </row>
        <row r="18">
          <cell r="A18" t="str">
            <v>El cheque se giró, se entregó y está pendiente de cobro por un periodo menor a 6 meses</v>
          </cell>
        </row>
        <row r="19">
          <cell r="A19" t="str">
            <v>El cheque se giró, se entregó y está pendiente de cobro por un periodo mayor a 6 meses</v>
          </cell>
        </row>
      </sheetData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do CON PAC"/>
      <sheetName val="Consolidado (2)"/>
      <sheetName val="PPT"/>
      <sheetName val="Hoja1"/>
      <sheetName val="Consolidado"/>
      <sheetName val="Gráfico1-Corrie"/>
      <sheetName val="Gráfico2- Real"/>
      <sheetName val="Analisis Cartera"/>
      <sheetName val="Ingresos y costos"/>
      <sheetName val="Obligaciones Financieras"/>
      <sheetName val="APC"/>
      <sheetName val="Gastos Admon - Vt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SENSIBLE"/>
      <sheetName val="MACRO"/>
    </sheetNames>
    <sheetDataSet>
      <sheetData sheetId="0" refreshError="1">
        <row r="70">
          <cell r="B70">
            <v>1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O98"/>
  <sheetViews>
    <sheetView topLeftCell="A31" workbookViewId="0">
      <selection activeCell="F38" sqref="F38"/>
    </sheetView>
  </sheetViews>
  <sheetFormatPr baseColWidth="10" defaultColWidth="11.42578125" defaultRowHeight="11.25" outlineLevelCol="1"/>
  <cols>
    <col min="1" max="1" width="13.5703125" style="149" customWidth="1"/>
    <col min="2" max="2" width="67.85546875" style="3" bestFit="1" customWidth="1"/>
    <col min="3" max="3" width="4.42578125" style="3" customWidth="1" outlineLevel="1"/>
    <col min="4" max="4" width="18.85546875" style="122" bestFit="1" customWidth="1"/>
    <col min="5" max="5" width="3.42578125" style="19" customWidth="1"/>
    <col min="6" max="6" width="18.7109375" style="116" customWidth="1" outlineLevel="1"/>
    <col min="7" max="7" width="4.42578125" style="151" bestFit="1" customWidth="1"/>
    <col min="8" max="8" width="67.85546875" style="3" customWidth="1"/>
    <col min="9" max="9" width="3.28515625" style="28" customWidth="1" outlineLevel="1"/>
    <col min="10" max="10" width="18.7109375" style="3" customWidth="1"/>
    <col min="11" max="11" width="4.28515625" style="3" customWidth="1"/>
    <col min="12" max="12" width="19.85546875" style="3" customWidth="1" outlineLevel="1"/>
    <col min="13" max="13" width="14.7109375" style="3" bestFit="1" customWidth="1"/>
    <col min="14" max="14" width="12.85546875" style="3" bestFit="1" customWidth="1"/>
    <col min="15" max="15" width="15" style="3" bestFit="1" customWidth="1"/>
    <col min="16" max="16384" width="11.42578125" style="3"/>
  </cols>
  <sheetData>
    <row r="1" spans="1:12" ht="32.1" customHeight="1">
      <c r="A1" s="249"/>
      <c r="B1" s="23" t="s">
        <v>0</v>
      </c>
      <c r="C1" s="251" t="s">
        <v>1</v>
      </c>
      <c r="D1" s="252"/>
      <c r="E1" s="252"/>
      <c r="F1" s="252"/>
      <c r="G1" s="252"/>
      <c r="H1" s="253" t="s">
        <v>2</v>
      </c>
      <c r="I1" s="254"/>
      <c r="J1" s="24" t="s">
        <v>3</v>
      </c>
      <c r="K1" s="1"/>
      <c r="L1" s="2"/>
    </row>
    <row r="2" spans="1:12" ht="32.1" customHeight="1">
      <c r="A2" s="250"/>
      <c r="B2" s="25" t="s">
        <v>4</v>
      </c>
      <c r="C2" s="255" t="s">
        <v>5</v>
      </c>
      <c r="D2" s="256"/>
      <c r="E2" s="256"/>
      <c r="F2" s="256"/>
      <c r="G2" s="256"/>
      <c r="H2" s="257" t="s">
        <v>6</v>
      </c>
      <c r="I2" s="258"/>
      <c r="J2" s="26" t="s">
        <v>7</v>
      </c>
      <c r="K2" s="4"/>
      <c r="L2" s="5"/>
    </row>
    <row r="3" spans="1:12" ht="12" thickBot="1">
      <c r="A3" s="261"/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3"/>
    </row>
    <row r="4" spans="1:12">
      <c r="A4" s="142"/>
      <c r="B4" s="81"/>
      <c r="C4" s="81"/>
      <c r="D4" s="107"/>
      <c r="E4" s="81"/>
      <c r="F4" s="107"/>
      <c r="G4" s="150"/>
      <c r="H4" s="81"/>
      <c r="I4" s="82"/>
      <c r="J4" s="81"/>
      <c r="K4" s="81"/>
      <c r="L4" s="83"/>
    </row>
    <row r="5" spans="1:12" ht="12.75">
      <c r="A5" s="143"/>
      <c r="B5" s="259" t="s">
        <v>8</v>
      </c>
      <c r="C5" s="259"/>
      <c r="D5" s="259"/>
      <c r="E5" s="259"/>
      <c r="F5" s="259"/>
      <c r="G5" s="259"/>
      <c r="H5" s="259"/>
      <c r="I5" s="259"/>
      <c r="J5" s="259"/>
      <c r="K5" s="259"/>
      <c r="L5" s="260"/>
    </row>
    <row r="6" spans="1:12">
      <c r="A6" s="143"/>
      <c r="B6" s="247" t="s">
        <v>9</v>
      </c>
      <c r="C6" s="247"/>
      <c r="D6" s="247"/>
      <c r="E6" s="247"/>
      <c r="F6" s="247"/>
      <c r="G6" s="247"/>
      <c r="H6" s="247"/>
      <c r="I6" s="247"/>
      <c r="J6" s="247"/>
      <c r="K6" s="247"/>
      <c r="L6" s="248"/>
    </row>
    <row r="7" spans="1:12">
      <c r="A7" s="143"/>
      <c r="B7" s="154"/>
      <c r="C7" s="154"/>
      <c r="D7" s="119"/>
      <c r="E7" s="6"/>
      <c r="F7" s="108"/>
      <c r="G7" s="155"/>
      <c r="H7" s="156"/>
      <c r="I7" s="157"/>
      <c r="J7" s="156"/>
      <c r="K7" s="156"/>
      <c r="L7" s="7"/>
    </row>
    <row r="8" spans="1:12">
      <c r="A8" s="143"/>
      <c r="B8" s="154"/>
      <c r="C8" s="154"/>
      <c r="D8" s="119"/>
      <c r="E8" s="6"/>
      <c r="F8" s="108"/>
      <c r="G8" s="155"/>
      <c r="H8" s="156"/>
      <c r="I8" s="157"/>
      <c r="J8" s="156"/>
      <c r="K8" s="156"/>
      <c r="L8" s="7"/>
    </row>
    <row r="9" spans="1:12">
      <c r="A9" s="143"/>
      <c r="B9" s="154"/>
      <c r="C9" s="154"/>
      <c r="D9" s="119"/>
      <c r="E9" s="6"/>
      <c r="F9" s="108"/>
      <c r="G9" s="155"/>
      <c r="H9" s="156"/>
      <c r="I9" s="157"/>
      <c r="J9" s="156"/>
      <c r="K9" s="156"/>
      <c r="L9" s="7"/>
    </row>
    <row r="10" spans="1:12" ht="16.5" customHeight="1">
      <c r="A10" s="143"/>
      <c r="B10" s="154"/>
      <c r="C10" s="154"/>
      <c r="D10" s="119"/>
      <c r="E10" s="6"/>
      <c r="F10" s="108"/>
      <c r="G10" s="155"/>
      <c r="H10" s="156"/>
      <c r="I10" s="157"/>
      <c r="J10" s="156"/>
      <c r="K10" s="156"/>
      <c r="L10" s="7"/>
    </row>
    <row r="11" spans="1:12" s="22" customFormat="1" ht="12.75">
      <c r="A11" s="144"/>
      <c r="B11" s="158" t="s">
        <v>10</v>
      </c>
      <c r="C11" s="158"/>
      <c r="D11" s="136" t="s">
        <v>781</v>
      </c>
      <c r="E11" s="20"/>
      <c r="F11" s="109" t="s">
        <v>782</v>
      </c>
      <c r="G11" s="159"/>
      <c r="H11" s="158" t="s">
        <v>10</v>
      </c>
      <c r="I11" s="160" t="s">
        <v>11</v>
      </c>
      <c r="J11" s="135" t="str">
        <f>+D11</f>
        <v>FEBRERO DE 2022</v>
      </c>
      <c r="K11" s="20"/>
      <c r="L11" s="21" t="str">
        <f>+F11</f>
        <v>FEBRERO DE 2021</v>
      </c>
    </row>
    <row r="12" spans="1:12">
      <c r="A12" s="143"/>
      <c r="B12" s="156"/>
      <c r="C12" s="161"/>
      <c r="D12" s="120"/>
      <c r="E12" s="8"/>
      <c r="F12" s="110"/>
      <c r="G12" s="155"/>
      <c r="H12" s="156"/>
      <c r="I12" s="157"/>
      <c r="J12" s="156"/>
      <c r="K12" s="156"/>
      <c r="L12" s="7"/>
    </row>
    <row r="13" spans="1:12" ht="12.75">
      <c r="A13" s="143"/>
      <c r="B13" s="162" t="s">
        <v>12</v>
      </c>
      <c r="C13" s="162"/>
      <c r="D13" s="95"/>
      <c r="E13" s="9"/>
      <c r="F13" s="111"/>
      <c r="G13" s="155"/>
      <c r="H13" s="162" t="s">
        <v>13</v>
      </c>
      <c r="I13" s="163"/>
      <c r="J13" s="9"/>
      <c r="K13" s="9"/>
      <c r="L13" s="10"/>
    </row>
    <row r="14" spans="1:12" ht="12.75">
      <c r="A14" s="143"/>
      <c r="B14" s="162"/>
      <c r="C14" s="162"/>
      <c r="D14" s="93"/>
      <c r="E14" s="9"/>
      <c r="F14" s="111"/>
      <c r="G14" s="155"/>
      <c r="H14" s="162"/>
      <c r="I14" s="163"/>
      <c r="J14" s="9"/>
      <c r="K14" s="9"/>
      <c r="L14" s="10"/>
    </row>
    <row r="15" spans="1:12" ht="13.5" thickBot="1">
      <c r="A15" s="143"/>
      <c r="B15" s="164" t="s">
        <v>14</v>
      </c>
      <c r="C15" s="162"/>
      <c r="D15" s="92">
        <f>+D16+D19+D25+D23</f>
        <v>17139583348.32</v>
      </c>
      <c r="E15" s="9"/>
      <c r="F15" s="92">
        <f>+F16+F19+F25+F23</f>
        <v>20461431213.759998</v>
      </c>
      <c r="G15" s="155"/>
      <c r="H15" s="164" t="s">
        <v>15</v>
      </c>
      <c r="I15" s="163"/>
      <c r="J15" s="92">
        <f>+J16+J22+J24</f>
        <v>10590639389.779999</v>
      </c>
      <c r="K15" s="93"/>
      <c r="L15" s="94">
        <f>+L16+L22</f>
        <v>3912259782</v>
      </c>
    </row>
    <row r="16" spans="1:12" ht="12.75">
      <c r="A16" s="145" t="s">
        <v>16</v>
      </c>
      <c r="B16" s="165" t="s">
        <v>17</v>
      </c>
      <c r="C16" s="162"/>
      <c r="D16" s="106">
        <f>+SUM(D17:D18)</f>
        <v>688014943.51999998</v>
      </c>
      <c r="E16" s="9"/>
      <c r="F16" s="106">
        <f>+SUM(F17:F18)</f>
        <v>774864270.67999995</v>
      </c>
      <c r="G16" s="166" t="s">
        <v>18</v>
      </c>
      <c r="H16" s="165" t="s">
        <v>19</v>
      </c>
      <c r="I16" s="167"/>
      <c r="J16" s="95">
        <f>+J17+J18+J19+J20+J21</f>
        <v>2949903333.3699999</v>
      </c>
      <c r="K16" s="93"/>
      <c r="L16" s="96">
        <f>+L17+L18+L19+L20+L21</f>
        <v>2589322630</v>
      </c>
    </row>
    <row r="17" spans="1:14" ht="12.75">
      <c r="A17" s="146" t="s">
        <v>20</v>
      </c>
      <c r="B17" s="168" t="s">
        <v>21</v>
      </c>
      <c r="C17" s="162"/>
      <c r="D17" s="11">
        <f>+VLOOKUP(A17,'FEBRERO 2022 '!$A$7:$H$328,7,0)</f>
        <v>12000000</v>
      </c>
      <c r="E17" s="9"/>
      <c r="F17" s="112">
        <f>+VLOOKUP(A17,'FEBRERO 2021'!$A$7:$H$455,7,0)</f>
        <v>10000000</v>
      </c>
      <c r="G17" s="169" t="s">
        <v>22</v>
      </c>
      <c r="H17" s="168" t="s">
        <v>23</v>
      </c>
      <c r="I17" s="163"/>
      <c r="J17" s="11">
        <f>+VLOOKUP(G17,'FEBRERO 2022 '!$A$7:$H$328,7,0)</f>
        <v>0</v>
      </c>
      <c r="K17" s="93"/>
      <c r="L17" s="208">
        <f>+VLOOKUP(G17,'FEBRERO 2021'!$A$7:$H$328,7,0)</f>
        <v>0</v>
      </c>
    </row>
    <row r="18" spans="1:14" ht="12.75">
      <c r="A18" s="146" t="s">
        <v>24</v>
      </c>
      <c r="B18" s="168" t="s">
        <v>25</v>
      </c>
      <c r="C18" s="162"/>
      <c r="D18" s="11">
        <f>+VLOOKUP(A18,'FEBRERO 2022 '!$A$7:$H$328,7,0)</f>
        <v>676014943.51999998</v>
      </c>
      <c r="E18" s="9"/>
      <c r="F18" s="112">
        <f>+VLOOKUP(A18,'FEBRERO 2021'!$A$7:$H$455,7,0)</f>
        <v>764864270.67999995</v>
      </c>
      <c r="G18" s="169" t="s">
        <v>26</v>
      </c>
      <c r="H18" s="168" t="s">
        <v>27</v>
      </c>
      <c r="I18" s="163"/>
      <c r="J18" s="11">
        <f>+VLOOKUP(G18,'FEBRERO 2022 '!$A$7:$H$328,7,0)</f>
        <v>2214247316</v>
      </c>
      <c r="K18" s="93"/>
      <c r="L18" s="208">
        <f>+VLOOKUP(G18,'FEBRERO 2021'!$A$7:$H$455,7,0)</f>
        <v>17294316</v>
      </c>
    </row>
    <row r="19" spans="1:14" ht="12.75">
      <c r="A19" s="145" t="s">
        <v>28</v>
      </c>
      <c r="B19" s="165" t="s">
        <v>29</v>
      </c>
      <c r="C19" s="162"/>
      <c r="D19" s="106">
        <f>+SUM(D20:D22)</f>
        <v>1813335863.5700002</v>
      </c>
      <c r="E19" s="9"/>
      <c r="F19" s="106">
        <f>+SUM(F20:F22)</f>
        <v>3707994510.0999999</v>
      </c>
      <c r="G19" s="169" t="s">
        <v>30</v>
      </c>
      <c r="H19" s="168" t="s">
        <v>31</v>
      </c>
      <c r="I19" s="163"/>
      <c r="J19" s="11">
        <f>+VLOOKUP(G19,'FEBRERO 2022 '!$A$7:$H$328,7,0)</f>
        <v>5365874</v>
      </c>
      <c r="K19" s="93"/>
      <c r="L19" s="208">
        <f>+VLOOKUP(G19,'FEBRERO 2021'!$A$7:$H$455,7,0)</f>
        <v>1970000</v>
      </c>
    </row>
    <row r="20" spans="1:14" ht="12.75">
      <c r="A20" s="146" t="s">
        <v>32</v>
      </c>
      <c r="B20" s="168" t="s">
        <v>33</v>
      </c>
      <c r="C20" s="162"/>
      <c r="D20" s="11">
        <f>+VLOOKUP(A20,'FEBRERO 2022 '!$A$7:$H$328,7,0)</f>
        <v>1794608876.6700001</v>
      </c>
      <c r="E20" s="9"/>
      <c r="F20" s="112">
        <f>+VLOOKUP(A20,'FEBRERO 2021'!$A$7:$H$455,7,0)</f>
        <v>3637488168.1999998</v>
      </c>
      <c r="G20" s="169" t="s">
        <v>34</v>
      </c>
      <c r="H20" s="168" t="s">
        <v>35</v>
      </c>
      <c r="I20" s="163"/>
      <c r="J20" s="11">
        <f>+VLOOKUP(G20,'FEBRERO 2022 '!$A$7:$H$328,7,0)</f>
        <v>73147569</v>
      </c>
      <c r="K20" s="93"/>
      <c r="L20" s="208">
        <f>+VLOOKUP(G20,'FEBRERO 2021'!$A$7:$H$455,7,0)</f>
        <v>54460314</v>
      </c>
    </row>
    <row r="21" spans="1:14" ht="12.75">
      <c r="A21" s="146" t="s">
        <v>36</v>
      </c>
      <c r="B21" s="168" t="s">
        <v>37</v>
      </c>
      <c r="C21" s="162"/>
      <c r="D21" s="11">
        <f>+VLOOKUP(A21,'FEBRERO 2022 '!$A$7:$H$328,7,0)</f>
        <v>18726986.899999999</v>
      </c>
      <c r="E21" s="9"/>
      <c r="F21" s="112">
        <f>+VLOOKUP(A21,'FEBRERO 2021'!$A$7:$H$455,7,0)</f>
        <v>70506341.900000006</v>
      </c>
      <c r="G21" s="169" t="s">
        <v>38</v>
      </c>
      <c r="H21" s="168" t="s">
        <v>39</v>
      </c>
      <c r="I21" s="163"/>
      <c r="J21" s="11">
        <f>+VLOOKUP(G21,'FEBRERO 2022 '!$A$7:$H$328,7,0)</f>
        <v>657142574.37</v>
      </c>
      <c r="K21" s="93"/>
      <c r="L21" s="208">
        <f>+VLOOKUP(G21,'FEBRERO 2021'!$A$7:$H$455,7,0)</f>
        <v>2515598000</v>
      </c>
    </row>
    <row r="22" spans="1:14" ht="12.75">
      <c r="A22" s="146" t="s">
        <v>40</v>
      </c>
      <c r="B22" s="168" t="s">
        <v>41</v>
      </c>
      <c r="C22" s="162"/>
      <c r="D22" s="11">
        <f>+VLOOKUP(A22,'FEBRERO 2022 '!$A$7:$H$328,7,0)</f>
        <v>0</v>
      </c>
      <c r="E22" s="9"/>
      <c r="F22" s="112">
        <f>+VLOOKUP(A22,'FEBRERO 2021'!$A$7:$H$328,7,0)</f>
        <v>0</v>
      </c>
      <c r="G22" s="166" t="s">
        <v>42</v>
      </c>
      <c r="H22" s="165" t="s">
        <v>43</v>
      </c>
      <c r="I22" s="170"/>
      <c r="J22" s="97">
        <f>+J23</f>
        <v>1184564958.53</v>
      </c>
      <c r="K22" s="93"/>
      <c r="L22" s="98">
        <f>+L23</f>
        <v>1322937152</v>
      </c>
    </row>
    <row r="23" spans="1:14" ht="12.75">
      <c r="A23" s="146">
        <v>15</v>
      </c>
      <c r="B23" s="165" t="s">
        <v>44</v>
      </c>
      <c r="C23" s="162"/>
      <c r="D23" s="106">
        <f>+SUM(D24)</f>
        <v>0</v>
      </c>
      <c r="E23" s="9"/>
      <c r="F23" s="106">
        <f>+SUM(F24)</f>
        <v>0</v>
      </c>
      <c r="G23" s="169" t="s">
        <v>45</v>
      </c>
      <c r="H23" s="168" t="s">
        <v>46</v>
      </c>
      <c r="I23" s="163"/>
      <c r="J23" s="11">
        <f>+VLOOKUP(G23,'FEBRERO 2022 '!$A$7:$H$328,7,0)</f>
        <v>1184564958.53</v>
      </c>
      <c r="K23" s="93"/>
      <c r="L23" s="208">
        <f>+VLOOKUP(G23,'FEBRERO 2021'!$A$7:$H$455,7,0)</f>
        <v>1322937152</v>
      </c>
    </row>
    <row r="24" spans="1:14" ht="12.75">
      <c r="A24" s="153" t="s">
        <v>617</v>
      </c>
      <c r="B24" s="168" t="s">
        <v>47</v>
      </c>
      <c r="C24" s="162"/>
      <c r="D24" s="11">
        <f>+VLOOKUP(A24,'FEBRERO 2022 '!$A$7:$H$328,7,0)</f>
        <v>0</v>
      </c>
      <c r="E24" s="9"/>
      <c r="F24" s="112">
        <f>+VLOOKUP(A24,'FEBRERO 2021'!$A$7:$H$455,7,0)</f>
        <v>0</v>
      </c>
      <c r="G24" s="169" t="s">
        <v>596</v>
      </c>
      <c r="H24" s="165" t="s">
        <v>602</v>
      </c>
      <c r="I24" s="170"/>
      <c r="J24" s="171">
        <f>+SUM(J25)</f>
        <v>6456171097.8800001</v>
      </c>
      <c r="K24" s="93"/>
      <c r="L24" s="209">
        <f>+SUM(L25)</f>
        <v>0</v>
      </c>
    </row>
    <row r="25" spans="1:14" ht="12.75">
      <c r="A25" s="145" t="s">
        <v>48</v>
      </c>
      <c r="B25" s="165" t="s">
        <v>49</v>
      </c>
      <c r="C25" s="162"/>
      <c r="D25" s="106">
        <f>+SUM(D26:D30)</f>
        <v>14638232541.23</v>
      </c>
      <c r="E25" s="9"/>
      <c r="F25" s="106">
        <f>+SUM(F26:F30)</f>
        <v>15978572432.98</v>
      </c>
      <c r="G25" s="169" t="s">
        <v>597</v>
      </c>
      <c r="H25" s="168" t="s">
        <v>601</v>
      </c>
      <c r="I25" s="163"/>
      <c r="J25" s="11">
        <f>+VLOOKUP(G25,'FEBRERO 2022 '!$A$7:$H$328,7,0)</f>
        <v>6456171097.8800001</v>
      </c>
      <c r="K25" s="93"/>
      <c r="L25" s="208">
        <v>0</v>
      </c>
    </row>
    <row r="26" spans="1:14" ht="12.75">
      <c r="A26" s="146" t="s">
        <v>50</v>
      </c>
      <c r="B26" s="168" t="s">
        <v>51</v>
      </c>
      <c r="C26" s="162"/>
      <c r="D26" s="11">
        <f>+VLOOKUP(A26,'FEBRERO 2022 '!$A$7:$H$328,7,0)</f>
        <v>526181666.18000001</v>
      </c>
      <c r="E26" s="9"/>
      <c r="F26" s="112">
        <f>+VLOOKUP(A26,'FEBRERO 2021'!$A$7:$H$455,7,0)</f>
        <v>618917139.76999998</v>
      </c>
      <c r="G26" s="155"/>
      <c r="H26" s="156"/>
      <c r="I26" s="157"/>
      <c r="J26" s="156"/>
      <c r="K26" s="156"/>
      <c r="L26" s="7"/>
    </row>
    <row r="27" spans="1:14" ht="12.75">
      <c r="A27" s="146" t="s">
        <v>643</v>
      </c>
      <c r="B27" s="168" t="s">
        <v>53</v>
      </c>
      <c r="C27" s="162"/>
      <c r="D27" s="11">
        <f>+VLOOKUP(A27,'FEBRERO 2022 '!$A$7:$H$328,7,0)</f>
        <v>2971926</v>
      </c>
      <c r="E27" s="9"/>
      <c r="F27" s="112">
        <f>+VLOOKUP(A27,'FEBRERO 2021'!$A$7:$H$455,7,0)</f>
        <v>0</v>
      </c>
      <c r="G27" s="155"/>
      <c r="H27" s="156"/>
      <c r="I27" s="157"/>
      <c r="J27" s="156"/>
      <c r="K27" s="156"/>
      <c r="L27" s="7"/>
    </row>
    <row r="28" spans="1:14" ht="12.75">
      <c r="A28" s="146" t="s">
        <v>54</v>
      </c>
      <c r="B28" s="168" t="s">
        <v>55</v>
      </c>
      <c r="C28" s="162"/>
      <c r="D28" s="11">
        <f>+VLOOKUP(A28,'FEBRERO 2022 '!$A$7:$H$328,7,0)</f>
        <v>13713105548.059999</v>
      </c>
      <c r="E28" s="9"/>
      <c r="F28" s="112">
        <f>+VLOOKUP(A28,'FEBRERO 2021'!$A$7:$H$455,7,0)</f>
        <v>14895180478.219999</v>
      </c>
      <c r="G28" s="169" t="s">
        <v>38</v>
      </c>
      <c r="H28" s="156"/>
      <c r="I28" s="157"/>
      <c r="J28" s="156"/>
      <c r="K28" s="156"/>
      <c r="L28" s="7"/>
    </row>
    <row r="29" spans="1:14" ht="13.5" thickBot="1">
      <c r="A29" s="146" t="s">
        <v>56</v>
      </c>
      <c r="B29" s="168" t="s">
        <v>57</v>
      </c>
      <c r="C29" s="162"/>
      <c r="D29" s="11">
        <f>+VLOOKUP(A29,'FEBRERO 2022 '!$A$7:$H$328,7,0)</f>
        <v>429213051.63999999</v>
      </c>
      <c r="E29" s="9"/>
      <c r="F29" s="112">
        <f>+VLOOKUP(A29,'FEBRERO 2021'!$A$7:$H$455,7,0)</f>
        <v>598057447.63999999</v>
      </c>
      <c r="G29" s="166" t="s">
        <v>58</v>
      </c>
      <c r="H29" s="165" t="s">
        <v>52</v>
      </c>
      <c r="I29" s="170"/>
      <c r="J29" s="92">
        <f>+J30+J33</f>
        <v>3059469726.0599999</v>
      </c>
      <c r="K29" s="93"/>
      <c r="L29" s="94">
        <f>+L30+L33</f>
        <v>2012089225.8899999</v>
      </c>
    </row>
    <row r="30" spans="1:14" ht="12.75">
      <c r="A30" s="146" t="s">
        <v>60</v>
      </c>
      <c r="B30" s="168" t="s">
        <v>61</v>
      </c>
      <c r="C30" s="162"/>
      <c r="D30" s="11">
        <f>+VLOOKUP(A30,'FEBRERO 2022 '!$A$7:$H$328,7,0)</f>
        <v>-33239650.649999999</v>
      </c>
      <c r="E30" s="9"/>
      <c r="F30" s="112">
        <f>+VLOOKUP(A30,'FEBRERO 2021'!$A$7:$H$455,7,0)</f>
        <v>-133582632.65000001</v>
      </c>
      <c r="G30" s="166" t="s">
        <v>18</v>
      </c>
      <c r="H30" s="165" t="s">
        <v>19</v>
      </c>
      <c r="I30" s="157"/>
      <c r="J30" s="95">
        <f>+SUM(J31:J32)</f>
        <v>213620773.06</v>
      </c>
      <c r="K30" s="156"/>
      <c r="L30" s="96">
        <f>+SUM(L31:L32)</f>
        <v>206946819.88999999</v>
      </c>
      <c r="N30" s="14"/>
    </row>
    <row r="31" spans="1:14" ht="12.75">
      <c r="A31" s="146"/>
      <c r="B31" s="168"/>
      <c r="C31" s="162"/>
      <c r="D31" s="11"/>
      <c r="E31" s="9"/>
      <c r="F31" s="112"/>
      <c r="G31" s="155" t="s">
        <v>26</v>
      </c>
      <c r="H31" s="168" t="s">
        <v>27</v>
      </c>
      <c r="I31" s="157"/>
      <c r="J31" s="11">
        <f>+VLOOKUP(G31,'FEBRERO 2022 '!$A$7:$H$328,8,0)</f>
        <v>6890718</v>
      </c>
      <c r="K31" s="156"/>
      <c r="L31" s="208">
        <f>+VLOOKUP(G31,'FEBRERO 2021'!$A$7:$H$455,8,0)</f>
        <v>0</v>
      </c>
    </row>
    <row r="32" spans="1:14" ht="17.25" thickBot="1">
      <c r="A32" s="146"/>
      <c r="B32" s="164" t="s">
        <v>64</v>
      </c>
      <c r="C32" s="162"/>
      <c r="D32" s="92">
        <f>+D33+D37</f>
        <v>9619941103.960001</v>
      </c>
      <c r="E32" s="9"/>
      <c r="F32" s="92">
        <f>+F33+F37</f>
        <v>7790838098.0700006</v>
      </c>
      <c r="G32" s="166" t="s">
        <v>38</v>
      </c>
      <c r="H32" s="168" t="s">
        <v>39</v>
      </c>
      <c r="I32" s="163"/>
      <c r="J32" s="11">
        <f>+VLOOKUP(G32,'FEBRERO 2022 '!$A$7:$H$328,8,0)</f>
        <v>206730055.06</v>
      </c>
      <c r="K32" s="93"/>
      <c r="L32" s="208">
        <f>+VLOOKUP(G32,'FEBRERO 2021'!$A$7:$H$455,8,0)</f>
        <v>206946819.88999999</v>
      </c>
    </row>
    <row r="33" spans="1:12" ht="12.75">
      <c r="A33" s="146" t="s">
        <v>65</v>
      </c>
      <c r="B33" s="164" t="s">
        <v>29</v>
      </c>
      <c r="C33" s="162"/>
      <c r="D33" s="106">
        <f>+SUM(D34:D36)</f>
        <v>2179818259</v>
      </c>
      <c r="E33" s="9"/>
      <c r="F33" s="106">
        <f>+SUM(F34:F36)</f>
        <v>883128173</v>
      </c>
      <c r="G33" s="169"/>
      <c r="H33" s="165" t="s">
        <v>59</v>
      </c>
      <c r="I33" s="163"/>
      <c r="J33" s="127">
        <f>+SUM(J34)</f>
        <v>2845848953</v>
      </c>
      <c r="K33" s="93"/>
      <c r="L33" s="210">
        <f>+SUM(L34)</f>
        <v>1805142406</v>
      </c>
    </row>
    <row r="34" spans="1:12" ht="12.75">
      <c r="A34" s="146" t="s">
        <v>32</v>
      </c>
      <c r="B34" s="174" t="s">
        <v>33</v>
      </c>
      <c r="C34" s="162"/>
      <c r="D34" s="11">
        <f>+VLOOKUP(A34,'FEBRERO 2022 '!$A$7:$H$328,8,0)</f>
        <v>3109464571</v>
      </c>
      <c r="E34" s="9"/>
      <c r="F34" s="112">
        <f>+VLOOKUP(A34,'FEBRERO 2021'!$A$7:$H$455,8,0)</f>
        <v>1168059346</v>
      </c>
      <c r="G34" s="169" t="s">
        <v>62</v>
      </c>
      <c r="H34" s="168" t="s">
        <v>63</v>
      </c>
      <c r="I34" s="163"/>
      <c r="J34" s="11">
        <f>+VLOOKUP(G34,'FEBRERO 2022 '!$A$7:$H$328,8,0)</f>
        <v>2845848953</v>
      </c>
      <c r="K34" s="93"/>
      <c r="L34" s="208">
        <f>+VLOOKUP(G34,'FEBRERO 2021'!$A$7:$H$455,8,0)</f>
        <v>1805142406</v>
      </c>
    </row>
    <row r="35" spans="1:12" ht="12.75">
      <c r="A35" s="146" t="s">
        <v>36</v>
      </c>
      <c r="B35" s="168" t="s">
        <v>37</v>
      </c>
      <c r="C35" s="162"/>
      <c r="D35" s="11">
        <f>+VLOOKUP(A35,'FEBRERO 2022 '!$A$7:$H$328,8,0)</f>
        <v>42990641</v>
      </c>
      <c r="E35" s="9"/>
      <c r="F35" s="112">
        <f>+VLOOKUP(A35,'FEBRERO 2021'!$A$7:$H$455,8,0)</f>
        <v>0</v>
      </c>
      <c r="G35" s="155"/>
      <c r="H35" s="156"/>
      <c r="I35" s="157"/>
      <c r="J35" s="173"/>
      <c r="K35" s="173"/>
      <c r="L35" s="101"/>
    </row>
    <row r="36" spans="1:12" ht="13.5" thickBot="1">
      <c r="A36" s="146" t="s">
        <v>40</v>
      </c>
      <c r="B36" s="174" t="s">
        <v>41</v>
      </c>
      <c r="C36" s="162"/>
      <c r="D36" s="11">
        <f>+VLOOKUP(A36,'FEBRERO 2022 '!$A$7:$H$328,8,0)</f>
        <v>-972636953</v>
      </c>
      <c r="E36" s="9"/>
      <c r="F36" s="112">
        <f>+VLOOKUP(A36,'FEBRERO 2021'!$A$7:$H$455,8,0)</f>
        <v>-284931173</v>
      </c>
      <c r="G36" s="155"/>
      <c r="H36" s="164" t="s">
        <v>66</v>
      </c>
      <c r="I36" s="172"/>
      <c r="J36" s="99">
        <f>+J15+J29</f>
        <v>13650109115.839998</v>
      </c>
      <c r="K36" s="173"/>
      <c r="L36" s="100">
        <f>+L15+L29</f>
        <v>5924349007.8899994</v>
      </c>
    </row>
    <row r="37" spans="1:12" ht="13.5" thickTop="1">
      <c r="A37" s="146" t="s">
        <v>67</v>
      </c>
      <c r="B37" s="165" t="s">
        <v>68</v>
      </c>
      <c r="C37" s="162"/>
      <c r="D37" s="106">
        <f>+SUM(D38:D46)</f>
        <v>7440122844.960001</v>
      </c>
      <c r="E37" s="9"/>
      <c r="F37" s="106">
        <f>+F40+F41+F42+F43+F44+F45+F38+F39+F46</f>
        <v>6907709925.0700006</v>
      </c>
      <c r="G37" s="155"/>
      <c r="H37" s="156"/>
      <c r="I37" s="157"/>
      <c r="J37" s="156"/>
      <c r="K37" s="156"/>
      <c r="L37" s="7"/>
    </row>
    <row r="38" spans="1:12" ht="12.75">
      <c r="A38" s="146" t="s">
        <v>215</v>
      </c>
      <c r="B38" s="168" t="s">
        <v>69</v>
      </c>
      <c r="C38" s="162"/>
      <c r="D38" s="11">
        <v>0</v>
      </c>
      <c r="E38" s="9"/>
      <c r="F38" s="112">
        <f>+VLOOKUP(A38,'FEBRERO 2021'!$A$7:$H$455,8,0)</f>
        <v>355583173</v>
      </c>
      <c r="G38" s="155"/>
      <c r="H38" s="156"/>
      <c r="I38" s="157"/>
      <c r="J38" s="173"/>
      <c r="K38" s="173"/>
      <c r="L38" s="101"/>
    </row>
    <row r="39" spans="1:12" ht="12.75">
      <c r="A39" s="146" t="s">
        <v>219</v>
      </c>
      <c r="B39" s="168" t="s">
        <v>71</v>
      </c>
      <c r="C39" s="156"/>
      <c r="D39" s="11">
        <f>+VLOOKUP(A39,'FEBRERO 2022 '!$A$7:$H$328,8,0)</f>
        <v>11992966.310000001</v>
      </c>
      <c r="E39" s="9"/>
      <c r="F39" s="112">
        <f>+VLOOKUP(A39,'FEBRERO 2021'!$A$7:$H$455,8,0)</f>
        <v>224188169</v>
      </c>
      <c r="G39" s="155"/>
      <c r="H39" s="164" t="s">
        <v>75</v>
      </c>
      <c r="I39" s="157"/>
      <c r="J39" s="171">
        <f>+J40</f>
        <v>13109415336.440001</v>
      </c>
      <c r="K39" s="173"/>
      <c r="L39" s="96">
        <f>+L40</f>
        <v>22327920303.940002</v>
      </c>
    </row>
    <row r="40" spans="1:12" ht="12.75">
      <c r="A40" s="146" t="s">
        <v>73</v>
      </c>
      <c r="B40" s="168" t="s">
        <v>74</v>
      </c>
      <c r="C40" s="162"/>
      <c r="D40" s="11">
        <v>0</v>
      </c>
      <c r="E40" s="9"/>
      <c r="F40" s="112">
        <f>+VLOOKUP(A40,'FEBRERO 2021'!$A$7:$H$455,8,0)</f>
        <v>0</v>
      </c>
      <c r="G40" s="166" t="s">
        <v>70</v>
      </c>
      <c r="H40" s="165" t="s">
        <v>79</v>
      </c>
      <c r="I40" s="170"/>
      <c r="J40" s="171">
        <f>+J41+J43+J44+J42</f>
        <v>13109415336.440001</v>
      </c>
      <c r="K40" s="93"/>
      <c r="L40" s="96">
        <f>L41+L42+L43</f>
        <v>22327920303.940002</v>
      </c>
    </row>
    <row r="41" spans="1:12" ht="12.75">
      <c r="A41" s="146" t="s">
        <v>76</v>
      </c>
      <c r="B41" s="168" t="s">
        <v>77</v>
      </c>
      <c r="C41" s="162"/>
      <c r="D41" s="11">
        <f>+VLOOKUP(A41,'FEBRERO 2022 '!$A$7:$H$328,8,0)</f>
        <v>7347876584.9799995</v>
      </c>
      <c r="E41" s="9"/>
      <c r="F41" s="112">
        <f>+VLOOKUP(A41,'FEBRERO 2021'!$A$7:$H$455,8,0)</f>
        <v>6399186000.0100002</v>
      </c>
      <c r="G41" s="169" t="s">
        <v>72</v>
      </c>
      <c r="H41" s="168" t="s">
        <v>82</v>
      </c>
      <c r="I41" s="163"/>
      <c r="J41" s="11">
        <f>+VLOOKUP(G41,'FEBRERO 2022 '!$A$7:$H$328,8,0)</f>
        <v>12771061542.1</v>
      </c>
      <c r="K41" s="93"/>
      <c r="L41" s="208">
        <f>+VLOOKUP(G41,'FEBRERO 2021'!$A$7:$H$455,8,0)</f>
        <v>12771061542.1</v>
      </c>
    </row>
    <row r="42" spans="1:12" ht="12.75">
      <c r="A42" s="146" t="s">
        <v>80</v>
      </c>
      <c r="B42" s="168" t="s">
        <v>81</v>
      </c>
      <c r="C42" s="162"/>
      <c r="D42" s="11">
        <f>+VLOOKUP(A42,'FEBRERO 2022 '!$A$7:$H$328,8,0)</f>
        <v>585538915.59000003</v>
      </c>
      <c r="E42" s="9"/>
      <c r="F42" s="112">
        <f>+VLOOKUP(A42,'FEBRERO 2021'!$A$7:$H$455,8,0)</f>
        <v>221853967.44999999</v>
      </c>
      <c r="G42" s="155" t="s">
        <v>429</v>
      </c>
      <c r="H42" s="168" t="s">
        <v>85</v>
      </c>
      <c r="I42" s="163"/>
      <c r="J42" s="11">
        <f>+VLOOKUP(G42,'FEBRERO 2022 '!$A$7:$H$328,8,0)</f>
        <v>2314755774.7199998</v>
      </c>
      <c r="K42" s="93"/>
      <c r="L42" s="208">
        <f>+VLOOKUP(G42,'FEBRERO 2021'!$A$7:$H$455,8,0)</f>
        <v>2802101834.2800002</v>
      </c>
    </row>
    <row r="43" spans="1:12" ht="12.75">
      <c r="A43" s="146" t="s">
        <v>83</v>
      </c>
      <c r="B43" s="168" t="s">
        <v>84</v>
      </c>
      <c r="C43" s="162"/>
      <c r="D43" s="11">
        <f>+VLOOKUP(A43,'FEBRERO 2022 '!$A$7:$H$328,8,0)</f>
        <v>1549676079.6500001</v>
      </c>
      <c r="E43" s="9"/>
      <c r="F43" s="112">
        <f>+VLOOKUP(A43,'FEBRERO 2021'!$A$7:$H$455,8,0)</f>
        <v>1413116881.8099999</v>
      </c>
      <c r="G43" s="155"/>
      <c r="H43" s="168" t="s">
        <v>88</v>
      </c>
      <c r="I43" s="157"/>
      <c r="J43" s="11">
        <f>+'GCF-FOR10'!E44</f>
        <v>-1976401980.3800001</v>
      </c>
      <c r="K43" s="93"/>
      <c r="L43" s="208">
        <f>+'GCF-FOR10'!H44</f>
        <v>6754756927.5599995</v>
      </c>
    </row>
    <row r="44" spans="1:12" ht="12.75">
      <c r="A44" s="146" t="s">
        <v>86</v>
      </c>
      <c r="B44" s="168" t="s">
        <v>87</v>
      </c>
      <c r="C44" s="162"/>
      <c r="D44" s="11">
        <f>+VLOOKUP(A44,'FEBRERO 2022 '!$A$7:$H$328,8,0)</f>
        <v>242083976</v>
      </c>
      <c r="E44" s="9"/>
      <c r="F44" s="112">
        <f>+VLOOKUP(A44,'FEBRERO 2021'!$A$7:$H$455,8,0)</f>
        <v>242083976</v>
      </c>
      <c r="G44" s="155" t="s">
        <v>78</v>
      </c>
      <c r="H44" s="168" t="s">
        <v>91</v>
      </c>
      <c r="I44" s="163"/>
      <c r="J44" s="11">
        <f>+VLOOKUP(G44,'FEBRERO 2022 '!$A$7:$H$328,8,0)</f>
        <v>0</v>
      </c>
      <c r="K44" s="93"/>
      <c r="L44" s="208">
        <f>+VLOOKUP(G44,'FEBRERO 2021'!$A$7:$H$455,8,0)</f>
        <v>0</v>
      </c>
    </row>
    <row r="45" spans="1:12" ht="12.75">
      <c r="A45" s="199" t="s">
        <v>89</v>
      </c>
      <c r="B45" s="168" t="s">
        <v>90</v>
      </c>
      <c r="C45" s="162"/>
      <c r="D45" s="11">
        <f>+VLOOKUP(A45,'FEBRERO 2022 '!$A$7:$H$328,8,0)</f>
        <v>-1943288210.5699999</v>
      </c>
      <c r="E45" s="9"/>
      <c r="F45" s="112">
        <f>+VLOOKUP(A45,'FEBRERO 2021'!$A$7:$H$455,8,0)</f>
        <v>-1594544775.2</v>
      </c>
      <c r="G45" s="155"/>
      <c r="H45" s="164"/>
      <c r="I45" s="163"/>
      <c r="J45" s="93"/>
      <c r="K45" s="102"/>
      <c r="L45" s="91"/>
    </row>
    <row r="46" spans="1:12" ht="13.5" thickBot="1">
      <c r="A46" s="199" t="s">
        <v>264</v>
      </c>
      <c r="B46" s="174" t="s">
        <v>92</v>
      </c>
      <c r="C46" s="175"/>
      <c r="D46" s="11">
        <f>+VLOOKUP(A46,'FEBRERO 2022 '!$A$7:$H$328,8,0)</f>
        <v>-353757467</v>
      </c>
      <c r="E46" s="9"/>
      <c r="F46" s="112">
        <f>+VLOOKUP(A46,'FEBRERO 2021'!$A$7:$H$455,8,0)</f>
        <v>-353757467</v>
      </c>
      <c r="G46" s="155"/>
      <c r="H46" s="164" t="s">
        <v>93</v>
      </c>
      <c r="I46" s="172"/>
      <c r="J46" s="99">
        <f>+J40</f>
        <v>13109415336.440001</v>
      </c>
      <c r="K46" s="173"/>
      <c r="L46" s="100">
        <f>+L40</f>
        <v>22327920303.940002</v>
      </c>
    </row>
    <row r="47" spans="1:12" ht="13.5" thickTop="1">
      <c r="A47" s="143"/>
      <c r="B47" s="156"/>
      <c r="C47" s="175"/>
      <c r="D47" s="105"/>
      <c r="E47" s="9"/>
      <c r="F47" s="113"/>
      <c r="G47" s="155"/>
      <c r="H47" s="156"/>
      <c r="I47" s="157"/>
      <c r="J47" s="156"/>
      <c r="K47" s="156"/>
      <c r="L47" s="7"/>
    </row>
    <row r="48" spans="1:12" ht="12.75">
      <c r="A48" s="143"/>
      <c r="B48" s="197"/>
      <c r="C48" s="156"/>
      <c r="D48" s="173"/>
      <c r="E48" s="9"/>
      <c r="F48" s="113"/>
      <c r="G48" s="155"/>
      <c r="H48" s="176"/>
      <c r="I48" s="172"/>
      <c r="J48" s="103"/>
      <c r="K48" s="173"/>
      <c r="L48" s="104"/>
    </row>
    <row r="49" spans="1:15" ht="13.5" thickBot="1">
      <c r="A49" s="143"/>
      <c r="B49" s="164" t="s">
        <v>94</v>
      </c>
      <c r="C49" s="175"/>
      <c r="D49" s="99">
        <f>+D15+D32</f>
        <v>26759524452.279999</v>
      </c>
      <c r="E49" s="9"/>
      <c r="F49" s="99">
        <f>+F15+F32</f>
        <v>28252269311.829998</v>
      </c>
      <c r="G49" s="155"/>
      <c r="H49" s="177" t="s">
        <v>95</v>
      </c>
      <c r="I49" s="157"/>
      <c r="J49" s="99">
        <f>+J36+J46</f>
        <v>26759524452.279999</v>
      </c>
      <c r="K49" s="105">
        <f>+D49-J49</f>
        <v>0</v>
      </c>
      <c r="L49" s="100">
        <f>+L36+L46</f>
        <v>28252269311.830002</v>
      </c>
      <c r="M49" s="13"/>
      <c r="N49" s="14">
        <f>+D49-J49</f>
        <v>0</v>
      </c>
      <c r="O49" s="14">
        <f>+F49-L49</f>
        <v>0</v>
      </c>
    </row>
    <row r="50" spans="1:15" ht="13.5" thickTop="1">
      <c r="A50" s="143"/>
      <c r="B50" s="179"/>
      <c r="C50" s="175"/>
      <c r="D50" s="106"/>
      <c r="E50" s="178"/>
      <c r="F50" s="113"/>
      <c r="G50" s="155"/>
      <c r="H50" s="177"/>
      <c r="I50" s="157"/>
      <c r="J50" s="106"/>
      <c r="K50" s="105"/>
      <c r="L50" s="101"/>
    </row>
    <row r="51" spans="1:15" ht="12.75">
      <c r="A51" s="143"/>
      <c r="B51" s="179"/>
      <c r="C51" s="175"/>
      <c r="D51" s="106"/>
      <c r="E51" s="178"/>
      <c r="F51" s="113"/>
      <c r="G51" s="155"/>
      <c r="H51" s="177"/>
      <c r="I51" s="157"/>
      <c r="J51" s="106"/>
      <c r="K51" s="105"/>
      <c r="L51" s="101"/>
    </row>
    <row r="52" spans="1:15" ht="12.75">
      <c r="A52" s="143" t="s">
        <v>102</v>
      </c>
      <c r="B52" s="165" t="s">
        <v>96</v>
      </c>
      <c r="C52" s="175"/>
      <c r="D52" s="106">
        <f>+D53+D55+D58</f>
        <v>0</v>
      </c>
      <c r="E52" s="198"/>
      <c r="F52" s="106">
        <f>+F53+F55+F58</f>
        <v>0</v>
      </c>
      <c r="G52" s="155" t="s">
        <v>97</v>
      </c>
      <c r="H52" s="165" t="s">
        <v>98</v>
      </c>
      <c r="I52" s="157"/>
      <c r="J52" s="106">
        <f>+J53+J56+J58</f>
        <v>0</v>
      </c>
      <c r="K52" s="105"/>
      <c r="L52" s="211">
        <f>+L53+L56+L58</f>
        <v>0</v>
      </c>
    </row>
    <row r="53" spans="1:15" ht="12.75">
      <c r="A53" s="143" t="s">
        <v>535</v>
      </c>
      <c r="B53" s="165" t="s">
        <v>99</v>
      </c>
      <c r="C53" s="161"/>
      <c r="D53" s="106">
        <f>+SUM(D54)</f>
        <v>347088385</v>
      </c>
      <c r="E53" s="178"/>
      <c r="F53" s="106">
        <f>F54</f>
        <v>347088385</v>
      </c>
      <c r="G53" s="155" t="s">
        <v>100</v>
      </c>
      <c r="H53" s="165" t="s">
        <v>101</v>
      </c>
      <c r="I53" s="170"/>
      <c r="J53" s="171">
        <f>+J54+J55</f>
        <v>34682312064.209999</v>
      </c>
      <c r="K53" s="105"/>
      <c r="L53" s="96">
        <f>L54+L55</f>
        <v>53612644266.879997</v>
      </c>
    </row>
    <row r="54" spans="1:15" ht="27.75" customHeight="1">
      <c r="A54" s="143" t="s">
        <v>536</v>
      </c>
      <c r="B54" s="168" t="s">
        <v>103</v>
      </c>
      <c r="C54" s="175"/>
      <c r="D54" s="11">
        <f>+VLOOKUP(A54,'FEBRERO 2022 '!$A$7:$H$455,8,0)</f>
        <v>347088385</v>
      </c>
      <c r="E54" s="178"/>
      <c r="F54" s="112">
        <f>+VLOOKUP(A54,'FEBRERO 2021'!$A$7:$H$455,8,0)</f>
        <v>347088385</v>
      </c>
      <c r="G54" s="155" t="s">
        <v>104</v>
      </c>
      <c r="H54" s="168" t="s">
        <v>105</v>
      </c>
      <c r="I54" s="157"/>
      <c r="J54" s="11">
        <f>+VLOOKUP(G54,'FEBRERO 2022 '!$A$7:$H$455,8,0)</f>
        <v>34544163174</v>
      </c>
      <c r="K54" s="105"/>
      <c r="L54" s="208">
        <f>+VLOOKUP(G54,'FEBRERO 2021'!$A$7:$H$455,8,0)</f>
        <v>52449041473</v>
      </c>
    </row>
    <row r="55" spans="1:15" ht="12.75">
      <c r="A55" s="143" t="s">
        <v>106</v>
      </c>
      <c r="B55" s="165" t="s">
        <v>107</v>
      </c>
      <c r="C55" s="156"/>
      <c r="D55" s="106">
        <f>+SUM(D56:D57)</f>
        <v>314913137.89999998</v>
      </c>
      <c r="E55" s="134"/>
      <c r="F55" s="106">
        <f>F56+F57</f>
        <v>875161094.89999998</v>
      </c>
      <c r="G55" s="155" t="s">
        <v>108</v>
      </c>
      <c r="H55" s="168" t="s">
        <v>109</v>
      </c>
      <c r="I55" s="157"/>
      <c r="J55" s="11">
        <f>+VLOOKUP(G55,'FEBRERO 2022 '!$A$7:$H$455,8,0)</f>
        <v>138148890.21000001</v>
      </c>
      <c r="K55" s="105"/>
      <c r="L55" s="208">
        <f>+VLOOKUP(G55,'FEBRERO 2021'!$A$7:$H$455,8,0)</f>
        <v>1163602793.8800001</v>
      </c>
    </row>
    <row r="56" spans="1:15" ht="12.75">
      <c r="A56" s="143" t="s">
        <v>540</v>
      </c>
      <c r="B56" s="168" t="s">
        <v>111</v>
      </c>
      <c r="C56" s="175"/>
      <c r="D56" s="11">
        <f>+VLOOKUP(A56,'FEBRERO 2022 '!$A$7:$H$455,8,0)</f>
        <v>35025440</v>
      </c>
      <c r="E56" s="178"/>
      <c r="F56" s="112">
        <f>+VLOOKUP(A56,'FEBRERO 2021'!$A$7:$H$455,8,0)</f>
        <v>261811362</v>
      </c>
      <c r="G56" s="155" t="s">
        <v>112</v>
      </c>
      <c r="H56" s="165" t="s">
        <v>113</v>
      </c>
      <c r="I56" s="170"/>
      <c r="J56" s="171">
        <f>+J57</f>
        <v>1568714125</v>
      </c>
      <c r="K56" s="105"/>
      <c r="L56" s="96">
        <f>L57</f>
        <v>1338186070.3699999</v>
      </c>
    </row>
    <row r="57" spans="1:15" ht="12.75">
      <c r="A57" s="143" t="s">
        <v>110</v>
      </c>
      <c r="B57" s="168" t="s">
        <v>114</v>
      </c>
      <c r="C57" s="156"/>
      <c r="D57" s="11">
        <f>+VLOOKUP(A57,'FEBRERO 2022 '!$A$7:$H$455,8,0)</f>
        <v>279887697.89999998</v>
      </c>
      <c r="E57" s="178"/>
      <c r="F57" s="112">
        <f>+VLOOKUP(A57,'FEBRERO 2021'!$A$7:$H$455,8,0)</f>
        <v>613349732.89999998</v>
      </c>
      <c r="G57" s="155" t="s">
        <v>115</v>
      </c>
      <c r="H57" s="168" t="s">
        <v>116</v>
      </c>
      <c r="I57" s="157"/>
      <c r="J57" s="11">
        <f>+VLOOKUP(G57,'FEBRERO 2022 '!$A$7:$H$455,8,0)</f>
        <v>1568714125</v>
      </c>
      <c r="K57" s="105"/>
      <c r="L57" s="208">
        <f>+VLOOKUP(G57,'FEBRERO 2021'!$A$7:$H$455,8,0)</f>
        <v>1338186070.3699999</v>
      </c>
    </row>
    <row r="58" spans="1:15" ht="12.75">
      <c r="A58" s="143" t="s">
        <v>117</v>
      </c>
      <c r="B58" s="165" t="s">
        <v>118</v>
      </c>
      <c r="C58" s="162"/>
      <c r="D58" s="106">
        <f>+SUM(D59:D60)</f>
        <v>-662001522.89999998</v>
      </c>
      <c r="E58" s="178"/>
      <c r="F58" s="106">
        <f>+F59+F60</f>
        <v>-1222249479.9000001</v>
      </c>
      <c r="G58" s="155" t="s">
        <v>119</v>
      </c>
      <c r="H58" s="165" t="s">
        <v>120</v>
      </c>
      <c r="I58" s="170"/>
      <c r="J58" s="171">
        <f>+J59+J60</f>
        <v>-36251026189.209999</v>
      </c>
      <c r="K58" s="173"/>
      <c r="L58" s="96">
        <f>L59+L60</f>
        <v>-54950830337.25</v>
      </c>
    </row>
    <row r="59" spans="1:15" ht="12.75">
      <c r="A59" s="143" t="s">
        <v>547</v>
      </c>
      <c r="B59" s="168" t="s">
        <v>122</v>
      </c>
      <c r="C59" s="175"/>
      <c r="D59" s="11">
        <f>+VLOOKUP(A59,'FEBRERO 2022 '!$A$7:$H$455,8,0)</f>
        <v>-347088385</v>
      </c>
      <c r="E59" s="178"/>
      <c r="F59" s="112">
        <f>+VLOOKUP(A59,'FEBRERO 2021'!$A$7:$H$455,8,0)</f>
        <v>-347088385</v>
      </c>
      <c r="G59" s="155" t="s">
        <v>123</v>
      </c>
      <c r="H59" s="168" t="s">
        <v>124</v>
      </c>
      <c r="I59" s="157"/>
      <c r="J59" s="11">
        <f>+VLOOKUP(G59,'FEBRERO 2022 '!$A$7:$H$455,8,0)</f>
        <v>-34682312064.209999</v>
      </c>
      <c r="K59" s="173"/>
      <c r="L59" s="208">
        <f>+VLOOKUP(G59,'FEBRERO 2021'!$A$7:$H$455,8,0)</f>
        <v>-53612644266.879997</v>
      </c>
    </row>
    <row r="60" spans="1:15" ht="12.75">
      <c r="A60" s="143" t="s">
        <v>121</v>
      </c>
      <c r="B60" s="168" t="s">
        <v>125</v>
      </c>
      <c r="C60" s="156"/>
      <c r="D60" s="11">
        <f>+VLOOKUP(A60,'FEBRERO 2022 '!$A$7:$H$455,8,0)</f>
        <v>-314913137.89999998</v>
      </c>
      <c r="E60" s="156"/>
      <c r="F60" s="112">
        <f>+VLOOKUP(A60,'FEBRERO 2021'!$A$7:$H$455,8,0)</f>
        <v>-875161094.89999998</v>
      </c>
      <c r="G60" s="155" t="s">
        <v>126</v>
      </c>
      <c r="H60" s="168" t="s">
        <v>127</v>
      </c>
      <c r="I60" s="157"/>
      <c r="J60" s="11">
        <f>+VLOOKUP(G60,'FEBRERO 2022 '!$A$7:$H$455,8,0)</f>
        <v>-1568714125</v>
      </c>
      <c r="K60" s="173"/>
      <c r="L60" s="208">
        <f>+VLOOKUP(G60,'FEBRERO 2021'!$A$7:$H$455,8,0)</f>
        <v>-1338186070.3699999</v>
      </c>
    </row>
    <row r="61" spans="1:15" ht="12.75">
      <c r="A61" s="143"/>
      <c r="B61" s="156"/>
      <c r="C61" s="156"/>
      <c r="D61" s="121"/>
      <c r="E61" s="84"/>
      <c r="F61" s="115"/>
      <c r="G61" s="169"/>
      <c r="H61" s="168"/>
      <c r="I61" s="157"/>
      <c r="J61" s="11"/>
      <c r="K61" s="156"/>
      <c r="L61" s="27"/>
    </row>
    <row r="62" spans="1:15" ht="12.75">
      <c r="A62" s="143"/>
      <c r="B62" s="156"/>
      <c r="C62" s="156"/>
      <c r="D62" s="173"/>
      <c r="E62" s="181"/>
      <c r="F62" s="182"/>
      <c r="G62" s="169"/>
      <c r="H62" s="168"/>
      <c r="I62" s="157"/>
      <c r="J62" s="11"/>
      <c r="K62" s="156"/>
      <c r="L62" s="27"/>
    </row>
    <row r="63" spans="1:15" ht="12">
      <c r="A63" s="143"/>
      <c r="B63" s="245"/>
      <c r="C63" s="245"/>
      <c r="D63" s="245"/>
      <c r="E63" s="245"/>
      <c r="F63" s="245"/>
      <c r="G63" s="245"/>
      <c r="H63" s="245"/>
      <c r="I63" s="245"/>
      <c r="J63" s="245"/>
      <c r="K63" s="245"/>
      <c r="L63" s="246"/>
    </row>
    <row r="64" spans="1:15" ht="12.75">
      <c r="A64" s="143"/>
      <c r="B64" s="156"/>
      <c r="C64" s="156"/>
      <c r="D64" s="173"/>
      <c r="E64" s="156"/>
      <c r="F64" s="180"/>
      <c r="G64" s="169"/>
      <c r="H64" s="168"/>
      <c r="I64" s="157"/>
      <c r="J64" s="11"/>
      <c r="K64" s="156"/>
      <c r="L64" s="27"/>
    </row>
    <row r="65" spans="1:13">
      <c r="A65" s="143"/>
      <c r="B65" s="156"/>
      <c r="C65" s="156"/>
      <c r="D65" s="121"/>
      <c r="E65" s="84"/>
      <c r="F65" s="115"/>
      <c r="G65" s="155"/>
      <c r="H65" s="156"/>
      <c r="I65" s="157"/>
      <c r="J65" s="156"/>
      <c r="K65" s="156"/>
      <c r="L65" s="7"/>
    </row>
    <row r="66" spans="1:13" ht="12.75">
      <c r="A66" s="143"/>
      <c r="B66" s="156"/>
      <c r="C66" s="156"/>
      <c r="D66" s="173"/>
      <c r="E66" s="156"/>
      <c r="F66" s="180"/>
      <c r="G66" s="169"/>
      <c r="H66" s="168"/>
      <c r="I66" s="157"/>
      <c r="J66" s="11"/>
      <c r="K66" s="156"/>
      <c r="L66" s="27"/>
    </row>
    <row r="67" spans="1:13">
      <c r="A67" s="143"/>
      <c r="B67" s="156"/>
      <c r="C67" s="156"/>
      <c r="D67" s="121"/>
      <c r="E67" s="84"/>
      <c r="F67" s="115"/>
      <c r="G67" s="155"/>
      <c r="H67" s="156"/>
      <c r="I67" s="157"/>
      <c r="J67" s="156"/>
      <c r="K67" s="156"/>
      <c r="L67" s="7"/>
    </row>
    <row r="68" spans="1:13" ht="15">
      <c r="A68" s="143"/>
      <c r="B68" s="156"/>
      <c r="C68" s="156"/>
      <c r="D68" s="173"/>
      <c r="E68" s="183"/>
      <c r="F68" s="184"/>
      <c r="G68" s="169"/>
      <c r="H68" s="168"/>
      <c r="I68" s="157"/>
      <c r="J68" s="11"/>
      <c r="K68" s="156"/>
      <c r="L68" s="7"/>
      <c r="M68" s="15"/>
    </row>
    <row r="69" spans="1:13" s="15" customFormat="1" ht="12.6" customHeight="1">
      <c r="A69" s="143"/>
      <c r="B69" s="185" t="s">
        <v>128</v>
      </c>
      <c r="C69" s="244"/>
      <c r="D69" s="184"/>
      <c r="E69" s="183"/>
      <c r="F69" s="184"/>
      <c r="G69" s="186"/>
      <c r="H69" s="185" t="s">
        <v>129</v>
      </c>
      <c r="I69" s="187"/>
      <c r="J69" s="244"/>
      <c r="K69" s="183"/>
      <c r="L69" s="16"/>
    </row>
    <row r="70" spans="1:13" s="15" customFormat="1" ht="12.6" customHeight="1">
      <c r="A70" s="143"/>
      <c r="B70" s="185" t="s">
        <v>130</v>
      </c>
      <c r="C70" s="244"/>
      <c r="D70" s="184"/>
      <c r="E70" s="183"/>
      <c r="F70" s="184"/>
      <c r="G70" s="186"/>
      <c r="H70" s="185" t="s">
        <v>131</v>
      </c>
      <c r="I70" s="187"/>
      <c r="J70" s="244"/>
      <c r="K70" s="183"/>
      <c r="L70" s="16"/>
    </row>
    <row r="71" spans="1:13" s="15" customFormat="1" ht="12.6" customHeight="1">
      <c r="A71" s="143"/>
      <c r="B71" s="188"/>
      <c r="C71" s="189"/>
      <c r="D71" s="184"/>
      <c r="E71" s="183"/>
      <c r="F71" s="184"/>
      <c r="G71" s="186"/>
      <c r="H71" s="185" t="s">
        <v>132</v>
      </c>
      <c r="I71" s="187"/>
      <c r="J71" s="244"/>
      <c r="K71" s="183"/>
      <c r="L71" s="16"/>
    </row>
    <row r="72" spans="1:13" s="15" customFormat="1" ht="12.6" customHeight="1">
      <c r="A72" s="143"/>
      <c r="B72" s="188"/>
      <c r="C72" s="189"/>
      <c r="D72" s="184"/>
      <c r="E72" s="183"/>
      <c r="F72" s="184"/>
      <c r="G72" s="186"/>
      <c r="H72" s="183" t="s">
        <v>133</v>
      </c>
      <c r="I72" s="187"/>
      <c r="J72" s="189"/>
      <c r="K72" s="190"/>
      <c r="L72" s="16"/>
    </row>
    <row r="73" spans="1:13" s="15" customFormat="1" ht="12.6" customHeight="1" thickBot="1">
      <c r="A73" s="212"/>
      <c r="B73" s="85"/>
      <c r="C73" s="86"/>
      <c r="D73" s="123"/>
      <c r="E73" s="79"/>
      <c r="F73" s="117"/>
      <c r="G73" s="152"/>
      <c r="H73" s="87"/>
      <c r="I73" s="88"/>
      <c r="J73" s="86"/>
      <c r="K73" s="89"/>
      <c r="L73" s="90"/>
      <c r="M73" s="3"/>
    </row>
    <row r="74" spans="1:13" ht="26.25" customHeight="1" thickBot="1">
      <c r="A74" s="147" t="s">
        <v>134</v>
      </c>
      <c r="B74" s="206"/>
      <c r="C74" s="206"/>
      <c r="D74" s="206"/>
      <c r="E74" s="206"/>
      <c r="F74" s="206"/>
      <c r="G74" s="206"/>
      <c r="H74" s="206"/>
      <c r="I74" s="206"/>
      <c r="J74" s="206"/>
      <c r="K74" s="206"/>
      <c r="L74" s="207"/>
      <c r="M74" s="80"/>
    </row>
    <row r="75" spans="1:13" s="80" customFormat="1" ht="16.5" customHeight="1" thickBot="1">
      <c r="A75" s="358" t="s">
        <v>135</v>
      </c>
      <c r="B75" s="4"/>
      <c r="C75" s="4"/>
      <c r="D75" s="220"/>
      <c r="E75" s="4"/>
      <c r="F75" s="221"/>
      <c r="G75" s="222"/>
      <c r="H75" s="4"/>
      <c r="I75" s="223"/>
      <c r="J75" s="4"/>
      <c r="K75" s="4"/>
      <c r="L75" s="224"/>
      <c r="M75" s="3"/>
    </row>
    <row r="76" spans="1:13">
      <c r="A76" s="148"/>
      <c r="E76" s="3"/>
      <c r="F76" s="114"/>
    </row>
    <row r="77" spans="1:13">
      <c r="A77" s="148"/>
      <c r="E77" s="3"/>
      <c r="F77" s="114"/>
    </row>
    <row r="78" spans="1:13">
      <c r="E78" s="3"/>
      <c r="F78" s="114"/>
    </row>
    <row r="79" spans="1:13">
      <c r="D79" s="13"/>
      <c r="E79" s="3"/>
      <c r="F79" s="114"/>
    </row>
    <row r="80" spans="1:13">
      <c r="D80" s="13"/>
      <c r="E80" s="3"/>
      <c r="F80" s="114"/>
    </row>
    <row r="81" spans="4:8">
      <c r="D81" s="13"/>
      <c r="E81" s="3"/>
      <c r="F81" s="114"/>
    </row>
    <row r="82" spans="4:8">
      <c r="D82" s="13"/>
      <c r="E82" s="3"/>
      <c r="F82" s="114"/>
    </row>
    <row r="83" spans="4:8">
      <c r="D83" s="13"/>
      <c r="E83" s="3"/>
      <c r="F83" s="114"/>
      <c r="H83" s="17"/>
    </row>
    <row r="84" spans="4:8">
      <c r="D84" s="13"/>
      <c r="E84" s="3"/>
      <c r="F84" s="114"/>
    </row>
    <row r="85" spans="4:8">
      <c r="D85" s="13"/>
      <c r="E85" s="3"/>
      <c r="F85" s="114"/>
    </row>
    <row r="86" spans="4:8">
      <c r="D86" s="13"/>
      <c r="E86" s="3"/>
      <c r="F86" s="114"/>
    </row>
    <row r="87" spans="4:8">
      <c r="D87" s="13"/>
      <c r="E87" s="3"/>
      <c r="F87" s="114"/>
    </row>
    <row r="88" spans="4:8">
      <c r="D88" s="13"/>
      <c r="E88" s="3"/>
      <c r="F88" s="114"/>
    </row>
    <row r="89" spans="4:8">
      <c r="D89" s="13"/>
      <c r="E89" s="3"/>
      <c r="F89" s="114"/>
    </row>
    <row r="90" spans="4:8">
      <c r="D90" s="13"/>
      <c r="E90" s="3"/>
      <c r="F90" s="114"/>
    </row>
    <row r="91" spans="4:8">
      <c r="D91" s="13"/>
      <c r="E91" s="3"/>
      <c r="F91" s="114"/>
    </row>
    <row r="92" spans="4:8">
      <c r="D92" s="13"/>
      <c r="E92" s="3"/>
      <c r="F92" s="114"/>
    </row>
    <row r="93" spans="4:8">
      <c r="D93" s="13"/>
      <c r="E93" s="3"/>
      <c r="F93" s="114"/>
    </row>
    <row r="94" spans="4:8">
      <c r="D94" s="13"/>
      <c r="E94" s="18"/>
      <c r="F94" s="118"/>
    </row>
    <row r="95" spans="4:8">
      <c r="D95" s="13"/>
    </row>
    <row r="96" spans="4:8">
      <c r="D96" s="13"/>
    </row>
    <row r="97" spans="3:4">
      <c r="D97" s="13"/>
    </row>
    <row r="98" spans="3:4">
      <c r="C98" s="12"/>
      <c r="D98" s="124"/>
    </row>
  </sheetData>
  <mergeCells count="9">
    <mergeCell ref="B63:L63"/>
    <mergeCell ref="B6:L6"/>
    <mergeCell ref="A1:A2"/>
    <mergeCell ref="C1:G1"/>
    <mergeCell ref="H1:I1"/>
    <mergeCell ref="C2:G2"/>
    <mergeCell ref="H2:I2"/>
    <mergeCell ref="B5:L5"/>
    <mergeCell ref="A3:L3"/>
  </mergeCells>
  <pageMargins left="0.53" right="0.56999999999999995" top="0.74803149606299213" bottom="0.74803149606299213" header="0.31496062992125984" footer="0.31496062992125984"/>
  <pageSetup scale="5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L63"/>
  <sheetViews>
    <sheetView topLeftCell="A16" workbookViewId="0">
      <selection activeCell="E33" sqref="E33"/>
    </sheetView>
  </sheetViews>
  <sheetFormatPr baseColWidth="10" defaultColWidth="11.42578125" defaultRowHeight="11.25" outlineLevelCol="1"/>
  <cols>
    <col min="1" max="1" width="12.140625" style="76" customWidth="1"/>
    <col min="2" max="2" width="58.85546875" style="35" customWidth="1"/>
    <col min="3" max="3" width="6.7109375" style="35" customWidth="1"/>
    <col min="4" max="4" width="5.7109375" style="35" customWidth="1"/>
    <col min="5" max="5" width="19" style="77" bestFit="1" customWidth="1"/>
    <col min="6" max="6" width="6.42578125" style="35" customWidth="1"/>
    <col min="7" max="7" width="14.140625" style="35" customWidth="1"/>
    <col min="8" max="8" width="19" style="78" customWidth="1" outlineLevel="1"/>
    <col min="9" max="9" width="15.7109375" style="78" customWidth="1"/>
    <col min="10" max="10" width="11.42578125" style="35"/>
    <col min="11" max="12" width="14.140625" style="35" bestFit="1" customWidth="1"/>
    <col min="13" max="16384" width="11.42578125" style="35"/>
  </cols>
  <sheetData>
    <row r="1" spans="1:9" s="31" customFormat="1" ht="29.25" thickBot="1">
      <c r="A1" s="272"/>
      <c r="B1" s="29" t="s">
        <v>0</v>
      </c>
      <c r="C1" s="274" t="s">
        <v>1</v>
      </c>
      <c r="D1" s="275"/>
      <c r="E1" s="275"/>
      <c r="F1" s="276"/>
      <c r="G1" s="277" t="s">
        <v>136</v>
      </c>
      <c r="H1" s="278"/>
      <c r="I1" s="30" t="s">
        <v>137</v>
      </c>
    </row>
    <row r="2" spans="1:9" s="31" customFormat="1" ht="29.25" customHeight="1" thickBot="1">
      <c r="A2" s="273"/>
      <c r="B2" s="32" t="s">
        <v>4</v>
      </c>
      <c r="C2" s="279" t="s">
        <v>138</v>
      </c>
      <c r="D2" s="280"/>
      <c r="E2" s="280"/>
      <c r="F2" s="281"/>
      <c r="G2" s="282" t="s">
        <v>139</v>
      </c>
      <c r="H2" s="283"/>
      <c r="I2" s="33" t="s">
        <v>7</v>
      </c>
    </row>
    <row r="3" spans="1:9">
      <c r="A3" s="34"/>
      <c r="B3" s="225"/>
      <c r="C3" s="225"/>
      <c r="D3" s="225"/>
      <c r="E3" s="36"/>
      <c r="F3" s="225"/>
      <c r="G3" s="225"/>
      <c r="H3" s="37"/>
      <c r="I3" s="38"/>
    </row>
    <row r="4" spans="1:9" ht="12.75">
      <c r="A4" s="284" t="s">
        <v>8</v>
      </c>
      <c r="B4" s="285"/>
      <c r="C4" s="285"/>
      <c r="D4" s="285"/>
      <c r="E4" s="285"/>
      <c r="F4" s="285"/>
      <c r="G4" s="285"/>
      <c r="H4" s="285"/>
      <c r="I4" s="286"/>
    </row>
    <row r="5" spans="1:9">
      <c r="A5" s="264" t="s">
        <v>140</v>
      </c>
      <c r="B5" s="265"/>
      <c r="C5" s="265"/>
      <c r="D5" s="265"/>
      <c r="E5" s="265"/>
      <c r="F5" s="265"/>
      <c r="G5" s="265"/>
      <c r="H5" s="265"/>
      <c r="I5" s="266"/>
    </row>
    <row r="6" spans="1:9">
      <c r="A6" s="39"/>
      <c r="B6" s="226"/>
      <c r="C6" s="226"/>
      <c r="D6" s="226"/>
      <c r="E6" s="40"/>
      <c r="F6" s="226"/>
      <c r="G6" s="226"/>
      <c r="H6" s="226"/>
      <c r="I6" s="192"/>
    </row>
    <row r="7" spans="1:9">
      <c r="A7" s="39"/>
      <c r="B7" s="226"/>
      <c r="C7" s="226"/>
      <c r="D7" s="226"/>
      <c r="E7" s="40"/>
      <c r="F7" s="226"/>
      <c r="G7" s="226"/>
      <c r="H7" s="226"/>
      <c r="I7" s="192"/>
    </row>
    <row r="8" spans="1:9">
      <c r="A8" s="39"/>
      <c r="B8" s="226"/>
      <c r="C8" s="226"/>
      <c r="D8" s="226"/>
      <c r="E8" s="40"/>
      <c r="F8" s="226"/>
      <c r="G8" s="226"/>
      <c r="H8" s="226"/>
      <c r="I8" s="192"/>
    </row>
    <row r="9" spans="1:9">
      <c r="A9" s="39"/>
      <c r="B9" s="226"/>
      <c r="C9" s="226"/>
      <c r="D9" s="226"/>
      <c r="E9" s="40"/>
      <c r="F9" s="226"/>
      <c r="G9" s="226"/>
      <c r="H9" s="226"/>
      <c r="I9" s="192"/>
    </row>
    <row r="10" spans="1:9" s="44" customFormat="1" ht="12.75">
      <c r="A10" s="41"/>
      <c r="B10" s="227" t="s">
        <v>141</v>
      </c>
      <c r="C10" s="227"/>
      <c r="D10" s="228"/>
      <c r="E10" s="42" t="s">
        <v>781</v>
      </c>
      <c r="F10" s="228"/>
      <c r="G10" s="228"/>
      <c r="H10" s="229" t="s">
        <v>782</v>
      </c>
      <c r="I10" s="43"/>
    </row>
    <row r="11" spans="1:9" s="48" customFormat="1" ht="12.75">
      <c r="A11" s="45"/>
      <c r="B11" s="230"/>
      <c r="C11" s="227"/>
      <c r="D11" s="228"/>
      <c r="E11" s="46"/>
      <c r="F11" s="228"/>
      <c r="G11" s="228"/>
      <c r="H11" s="226"/>
      <c r="I11" s="47"/>
    </row>
    <row r="12" spans="1:9" ht="12.75">
      <c r="A12" s="49"/>
      <c r="B12" s="231"/>
      <c r="C12" s="232"/>
      <c r="D12" s="225"/>
      <c r="E12" s="50"/>
      <c r="F12" s="233"/>
      <c r="G12" s="233"/>
      <c r="H12" s="234"/>
      <c r="I12" s="38"/>
    </row>
    <row r="13" spans="1:9" s="52" customFormat="1" ht="13.5" thickBot="1">
      <c r="A13" s="51" t="s">
        <v>142</v>
      </c>
      <c r="B13" s="165" t="s">
        <v>143</v>
      </c>
      <c r="C13" s="235"/>
      <c r="D13" s="236"/>
      <c r="E13" s="53">
        <f>+E14+E18</f>
        <v>728562414.01999998</v>
      </c>
      <c r="F13" s="237"/>
      <c r="G13" s="237"/>
      <c r="H13" s="53">
        <f>+H14+H18</f>
        <v>9215790762</v>
      </c>
      <c r="I13" s="55"/>
    </row>
    <row r="14" spans="1:9" s="52" customFormat="1" ht="12.75">
      <c r="A14" s="51" t="s">
        <v>144</v>
      </c>
      <c r="B14" s="165" t="s">
        <v>145</v>
      </c>
      <c r="C14" s="235"/>
      <c r="D14" s="236"/>
      <c r="E14" s="54">
        <f>+E15+E16</f>
        <v>683921055</v>
      </c>
      <c r="F14" s="237"/>
      <c r="G14" s="237"/>
      <c r="H14" s="54">
        <f>+H15+H16</f>
        <v>9152150627</v>
      </c>
      <c r="I14" s="55"/>
    </row>
    <row r="15" spans="1:9" ht="12.75">
      <c r="A15" s="56" t="s">
        <v>146</v>
      </c>
      <c r="B15" s="168" t="s">
        <v>147</v>
      </c>
      <c r="C15" s="235"/>
      <c r="D15" s="225"/>
      <c r="E15" s="11">
        <f>+VLOOKUP(A15,'FEBRERO 2022 '!$A$196:$H$455,6,0)</f>
        <v>696312040</v>
      </c>
      <c r="F15" s="234"/>
      <c r="G15" s="234"/>
      <c r="H15" s="57">
        <f>+VLOOKUP(A15,'FEBRERO 2021'!$A$7:$H$455,6,0)</f>
        <v>9152150627</v>
      </c>
      <c r="I15" s="38"/>
    </row>
    <row r="16" spans="1:9" ht="12.75">
      <c r="A16" s="58" t="s">
        <v>148</v>
      </c>
      <c r="B16" s="168" t="s">
        <v>149</v>
      </c>
      <c r="C16" s="235"/>
      <c r="D16" s="225"/>
      <c r="E16" s="11">
        <f>+VLOOKUP(A16,'FEBRERO 2022 '!$A$196:$H$455,6,0)</f>
        <v>-12390985</v>
      </c>
      <c r="F16" s="234"/>
      <c r="G16" s="234"/>
      <c r="H16" s="112">
        <v>0</v>
      </c>
      <c r="I16" s="38"/>
    </row>
    <row r="17" spans="1:9" ht="12.75">
      <c r="A17" s="56"/>
      <c r="B17" s="168"/>
      <c r="C17" s="235"/>
      <c r="D17" s="225"/>
      <c r="E17" s="57"/>
      <c r="F17" s="234"/>
      <c r="G17" s="234"/>
      <c r="H17" s="57"/>
      <c r="I17" s="38"/>
    </row>
    <row r="18" spans="1:9" s="52" customFormat="1" ht="12.75">
      <c r="A18" s="51" t="s">
        <v>150</v>
      </c>
      <c r="B18" s="165" t="s">
        <v>151</v>
      </c>
      <c r="C18" s="235"/>
      <c r="D18" s="236"/>
      <c r="E18" s="54">
        <f>+E19+E20+E21</f>
        <v>44641359.020000003</v>
      </c>
      <c r="F18" s="237"/>
      <c r="G18" s="237"/>
      <c r="H18" s="54">
        <f>+H19+H20+H21</f>
        <v>63640135</v>
      </c>
      <c r="I18" s="55"/>
    </row>
    <row r="19" spans="1:9" ht="12.75">
      <c r="A19" s="56" t="s">
        <v>152</v>
      </c>
      <c r="B19" s="168" t="s">
        <v>153</v>
      </c>
      <c r="C19" s="235"/>
      <c r="D19" s="225"/>
      <c r="E19" s="11">
        <f>+VLOOKUP(A19,'FEBRERO 2022 '!$A$196:$H$455,6,0)</f>
        <v>44641305</v>
      </c>
      <c r="F19" s="234"/>
      <c r="G19" s="234"/>
      <c r="H19" s="57">
        <f>+VLOOKUP(A19,'FEBRERO 2021'!$A$7:$H$455,6,0)</f>
        <v>63640135</v>
      </c>
      <c r="I19" s="38"/>
    </row>
    <row r="20" spans="1:9" ht="12.75">
      <c r="A20" s="59" t="s">
        <v>154</v>
      </c>
      <c r="B20" s="231" t="s">
        <v>155</v>
      </c>
      <c r="C20" s="235"/>
      <c r="D20" s="225"/>
      <c r="E20" s="11">
        <f>+VLOOKUP(A20,'FEBRERO 2022 '!$A$196:$H$455,6,0)</f>
        <v>54.02</v>
      </c>
      <c r="F20" s="234"/>
      <c r="G20" s="234"/>
      <c r="H20" s="57">
        <v>0</v>
      </c>
      <c r="I20" s="38"/>
    </row>
    <row r="21" spans="1:9" ht="12.75">
      <c r="A21" s="59"/>
      <c r="B21" s="231" t="s">
        <v>156</v>
      </c>
      <c r="C21" s="235"/>
      <c r="D21" s="225"/>
      <c r="E21" s="11">
        <v>0</v>
      </c>
      <c r="F21" s="234"/>
      <c r="G21" s="234"/>
      <c r="H21" s="57">
        <v>0</v>
      </c>
      <c r="I21" s="38"/>
    </row>
    <row r="22" spans="1:9" ht="12.75">
      <c r="A22" s="59"/>
      <c r="B22" s="238"/>
      <c r="C22" s="235"/>
      <c r="D22" s="225"/>
      <c r="E22" s="50"/>
      <c r="F22" s="234"/>
      <c r="G22" s="234"/>
      <c r="H22" s="50"/>
      <c r="I22" s="38"/>
    </row>
    <row r="23" spans="1:9" s="52" customFormat="1" ht="13.5" thickBot="1">
      <c r="A23" s="51" t="s">
        <v>157</v>
      </c>
      <c r="B23" s="165" t="s">
        <v>158</v>
      </c>
      <c r="C23" s="235"/>
      <c r="D23" s="236"/>
      <c r="E23" s="53">
        <f>+E24+E33+E39</f>
        <v>2704964394.4000001</v>
      </c>
      <c r="F23" s="237"/>
      <c r="G23" s="237"/>
      <c r="H23" s="53">
        <f>+H24+H33+H39</f>
        <v>2461033834.4400001</v>
      </c>
      <c r="I23" s="55"/>
    </row>
    <row r="24" spans="1:9" s="52" customFormat="1" ht="12.75">
      <c r="A24" s="51" t="s">
        <v>159</v>
      </c>
      <c r="B24" s="165" t="s">
        <v>160</v>
      </c>
      <c r="C24" s="235"/>
      <c r="D24" s="236"/>
      <c r="E24" s="54">
        <f>SUM(E25:E31)</f>
        <v>2563391050.3699999</v>
      </c>
      <c r="F24" s="237"/>
      <c r="G24" s="237"/>
      <c r="H24" s="54">
        <f>SUM(H25:H31)</f>
        <v>2375780393.4400001</v>
      </c>
      <c r="I24" s="55"/>
    </row>
    <row r="25" spans="1:9" ht="12.75">
      <c r="A25" s="56" t="s">
        <v>161</v>
      </c>
      <c r="B25" s="168" t="s">
        <v>162</v>
      </c>
      <c r="C25" s="235"/>
      <c r="D25" s="225"/>
      <c r="E25" s="11">
        <f>+VLOOKUP(A25,'FEBRERO 2022 '!$A$196:$H$455,6,0)</f>
        <v>1064022185.9400001</v>
      </c>
      <c r="F25" s="237"/>
      <c r="G25" s="237"/>
      <c r="H25" s="57">
        <f>+VLOOKUP(A25,'FEBRERO 2021'!$A$7:$H$455,6,0)</f>
        <v>1058660681</v>
      </c>
      <c r="I25" s="38"/>
    </row>
    <row r="26" spans="1:9" ht="12.75">
      <c r="A26" s="56" t="s">
        <v>163</v>
      </c>
      <c r="B26" s="168" t="s">
        <v>164</v>
      </c>
      <c r="C26" s="235"/>
      <c r="D26" s="225"/>
      <c r="E26" s="11">
        <f>+VLOOKUP(A26,'FEBRERO 2022 '!$A$196:$H$455,6,0)</f>
        <v>264004100</v>
      </c>
      <c r="F26" s="234"/>
      <c r="G26" s="234"/>
      <c r="H26" s="57">
        <f>+VLOOKUP(A26,'FEBRERO 2021'!$A$7:$H$455,6,0)</f>
        <v>259995900</v>
      </c>
      <c r="I26" s="38"/>
    </row>
    <row r="27" spans="1:9" ht="12.75">
      <c r="A27" s="56" t="s">
        <v>165</v>
      </c>
      <c r="B27" s="168" t="s">
        <v>166</v>
      </c>
      <c r="C27" s="235"/>
      <c r="D27" s="225"/>
      <c r="E27" s="11">
        <f>+VLOOKUP(A27,'FEBRERO 2022 '!$A$196:$H$455,6,0)</f>
        <v>52210300</v>
      </c>
      <c r="F27" s="234"/>
      <c r="G27" s="234"/>
      <c r="H27" s="57">
        <f>+VLOOKUP(A27,'FEBRERO 2021'!$A$7:$H$455,6,0)</f>
        <v>51762700</v>
      </c>
      <c r="I27" s="38"/>
    </row>
    <row r="28" spans="1:9" ht="12.75">
      <c r="A28" s="56" t="s">
        <v>167</v>
      </c>
      <c r="B28" s="168" t="s">
        <v>168</v>
      </c>
      <c r="C28" s="235"/>
      <c r="D28" s="225"/>
      <c r="E28" s="11">
        <f>+VLOOKUP(A28,'FEBRERO 2022 '!$A$196:$H$455,6,0)</f>
        <v>359845176.49000001</v>
      </c>
      <c r="F28" s="237"/>
      <c r="G28" s="237"/>
      <c r="H28" s="57">
        <f>+VLOOKUP(A28,'FEBRERO 2021'!$A$7:$H$455,6,0)</f>
        <v>368339754</v>
      </c>
      <c r="I28" s="38"/>
    </row>
    <row r="29" spans="1:9" ht="12.75">
      <c r="A29" s="56" t="s">
        <v>169</v>
      </c>
      <c r="B29" s="168" t="s">
        <v>170</v>
      </c>
      <c r="C29" s="235"/>
      <c r="D29" s="225"/>
      <c r="E29" s="11">
        <v>0</v>
      </c>
      <c r="F29" s="234"/>
      <c r="G29" s="234"/>
      <c r="H29" s="57">
        <v>0</v>
      </c>
      <c r="I29" s="38"/>
    </row>
    <row r="30" spans="1:9" ht="12.75">
      <c r="A30" s="56" t="s">
        <v>171</v>
      </c>
      <c r="B30" s="168" t="s">
        <v>172</v>
      </c>
      <c r="C30" s="235"/>
      <c r="D30" s="225"/>
      <c r="E30" s="11">
        <f>+VLOOKUP(A30,'FEBRERO 2022 '!$A$196:$H$455,6,0)</f>
        <v>823309287.94000006</v>
      </c>
      <c r="F30" s="234"/>
      <c r="G30" s="234"/>
      <c r="H30" s="57">
        <f>+VLOOKUP(A30,'FEBRERO 2021'!$A$7:$H$455,6,0)</f>
        <v>637021358.44000006</v>
      </c>
      <c r="I30" s="38"/>
    </row>
    <row r="31" spans="1:9" ht="12.75">
      <c r="A31" s="56" t="s">
        <v>173</v>
      </c>
      <c r="B31" s="168" t="s">
        <v>174</v>
      </c>
      <c r="C31" s="235"/>
      <c r="D31" s="225"/>
      <c r="E31" s="11">
        <v>0</v>
      </c>
      <c r="F31" s="234"/>
      <c r="G31" s="234"/>
      <c r="H31" s="57">
        <v>0</v>
      </c>
      <c r="I31" s="38"/>
    </row>
    <row r="32" spans="1:9" ht="12.75">
      <c r="A32" s="56"/>
      <c r="B32" s="168"/>
      <c r="C32" s="235"/>
      <c r="D32" s="225"/>
      <c r="E32" s="60"/>
      <c r="F32" s="234"/>
      <c r="G32" s="234"/>
      <c r="H32" s="60"/>
      <c r="I32" s="38"/>
    </row>
    <row r="33" spans="1:12" s="52" customFormat="1" ht="25.5">
      <c r="A33" s="56" t="s">
        <v>175</v>
      </c>
      <c r="B33" s="165" t="s">
        <v>176</v>
      </c>
      <c r="C33" s="235"/>
      <c r="D33" s="236"/>
      <c r="E33" s="61">
        <f>SUM(E34:E37)</f>
        <v>130075543.03</v>
      </c>
      <c r="F33" s="237"/>
      <c r="G33" s="237" t="s">
        <v>177</v>
      </c>
      <c r="H33" s="61">
        <f>SUM(H34:H37)</f>
        <v>85253120</v>
      </c>
      <c r="I33" s="55"/>
    </row>
    <row r="34" spans="1:12" ht="12.75">
      <c r="A34" s="56"/>
      <c r="B34" s="168" t="s">
        <v>179</v>
      </c>
      <c r="C34" s="235"/>
      <c r="D34" s="236"/>
      <c r="E34" s="11">
        <v>0</v>
      </c>
      <c r="F34" s="237"/>
      <c r="G34" s="237"/>
      <c r="H34" s="57">
        <v>0</v>
      </c>
      <c r="I34" s="55"/>
    </row>
    <row r="35" spans="1:12" ht="12.75">
      <c r="A35" s="56" t="s">
        <v>178</v>
      </c>
      <c r="B35" s="168" t="s">
        <v>181</v>
      </c>
      <c r="C35" s="235"/>
      <c r="D35" s="225"/>
      <c r="E35" s="11">
        <f>+VLOOKUP(A35,'FEBRERO 2022 '!$A$196:$H$455,6,0)</f>
        <v>59143997.030000001</v>
      </c>
      <c r="F35" s="234"/>
      <c r="G35" s="234"/>
      <c r="H35" s="57">
        <f>+VLOOKUP(A35,'FEBRERO 2021'!$A$7:$H$455,6,0)</f>
        <v>50204368</v>
      </c>
      <c r="I35" s="38"/>
    </row>
    <row r="36" spans="1:12" ht="12.75">
      <c r="A36" s="56" t="s">
        <v>180</v>
      </c>
      <c r="B36" s="168" t="s">
        <v>183</v>
      </c>
      <c r="C36" s="235"/>
      <c r="D36" s="225"/>
      <c r="E36" s="11">
        <f>+VLOOKUP(A36,'FEBRERO 2022 '!$A$196:$H$455,6,0)</f>
        <v>3793274</v>
      </c>
      <c r="F36" s="237"/>
      <c r="G36" s="237"/>
      <c r="H36" s="57">
        <f>+VLOOKUP(A36,'FEBRERO 2021'!$A$7:$H$455,6,0)</f>
        <v>31830100</v>
      </c>
      <c r="I36" s="38"/>
    </row>
    <row r="37" spans="1:12" ht="12.75">
      <c r="A37" s="56" t="s">
        <v>182</v>
      </c>
      <c r="B37" s="168" t="s">
        <v>184</v>
      </c>
      <c r="C37" s="235"/>
      <c r="D37" s="225"/>
      <c r="E37" s="11">
        <f>+VLOOKUP(A37,'FEBRERO 2022 '!$A$196:$H$455,6,0)</f>
        <v>67138272</v>
      </c>
      <c r="F37" s="234"/>
      <c r="G37" s="234"/>
      <c r="H37" s="57">
        <f>+VLOOKUP(A37,'FEBRERO 2021'!$A$7:$H$455,6,0)</f>
        <v>3218652</v>
      </c>
      <c r="I37" s="38"/>
    </row>
    <row r="38" spans="1:12" s="52" customFormat="1" ht="12.75">
      <c r="A38" s="56" t="s">
        <v>185</v>
      </c>
      <c r="B38" s="168"/>
      <c r="C38" s="235"/>
      <c r="D38" s="225"/>
      <c r="E38" s="60"/>
      <c r="F38" s="234"/>
      <c r="G38" s="234"/>
      <c r="H38" s="60"/>
      <c r="I38" s="38"/>
    </row>
    <row r="39" spans="1:12" ht="13.5" thickBot="1">
      <c r="A39" s="56" t="s">
        <v>186</v>
      </c>
      <c r="B39" s="165" t="s">
        <v>187</v>
      </c>
      <c r="C39" s="235"/>
      <c r="D39" s="236"/>
      <c r="E39" s="53">
        <f>+E40+E41+E42</f>
        <v>11497801</v>
      </c>
      <c r="F39" s="237"/>
      <c r="G39" s="237"/>
      <c r="H39" s="53">
        <f>+H40+H41+H42</f>
        <v>321</v>
      </c>
      <c r="I39" s="55"/>
    </row>
    <row r="40" spans="1:12" ht="12.75">
      <c r="A40" s="56"/>
      <c r="B40" s="168" t="s">
        <v>153</v>
      </c>
      <c r="C40" s="235"/>
      <c r="D40" s="225"/>
      <c r="E40" s="11">
        <v>0</v>
      </c>
      <c r="F40" s="234"/>
      <c r="G40" s="234"/>
      <c r="H40" s="57">
        <v>0</v>
      </c>
      <c r="I40" s="38"/>
      <c r="K40" s="125"/>
    </row>
    <row r="41" spans="1:12" ht="12.75">
      <c r="A41" s="56" t="s">
        <v>527</v>
      </c>
      <c r="B41" s="168" t="s">
        <v>188</v>
      </c>
      <c r="C41" s="235"/>
      <c r="D41" s="225"/>
      <c r="E41" s="11">
        <v>0</v>
      </c>
      <c r="F41" s="234"/>
      <c r="G41" s="234"/>
      <c r="H41" s="57">
        <f>+VLOOKUP(A41,'FEBRERO 2021'!$A$7:$H$455,6,0)</f>
        <v>321</v>
      </c>
      <c r="I41" s="38"/>
    </row>
    <row r="42" spans="1:12" ht="12.75">
      <c r="A42" s="56" t="s">
        <v>531</v>
      </c>
      <c r="B42" s="168" t="s">
        <v>189</v>
      </c>
      <c r="C42" s="235"/>
      <c r="D42" s="225"/>
      <c r="E42" s="11">
        <f>+VLOOKUP(A42,'FEBRERO 2022 '!$A$196:$H$455,6,0)</f>
        <v>11497801</v>
      </c>
      <c r="F42" s="234"/>
      <c r="G42" s="234"/>
      <c r="H42" s="57">
        <v>0</v>
      </c>
      <c r="I42" s="38"/>
    </row>
    <row r="43" spans="1:12" ht="12.75">
      <c r="A43" s="56"/>
      <c r="B43" s="168"/>
      <c r="C43" s="235"/>
      <c r="D43" s="225"/>
      <c r="E43" s="57"/>
      <c r="F43" s="234"/>
      <c r="G43" s="234"/>
      <c r="H43" s="57">
        <v>0</v>
      </c>
      <c r="I43" s="38"/>
    </row>
    <row r="44" spans="1:12" ht="17.25" customHeight="1" thickBot="1">
      <c r="A44" s="63"/>
      <c r="B44" s="168" t="s">
        <v>790</v>
      </c>
      <c r="C44" s="232"/>
      <c r="D44" s="225"/>
      <c r="E44" s="62">
        <f>+E13-E23</f>
        <v>-1976401980.3800001</v>
      </c>
      <c r="F44" s="234"/>
      <c r="G44" s="234"/>
      <c r="H44" s="62">
        <f>+H13-H23</f>
        <v>6754756927.5599995</v>
      </c>
      <c r="I44" s="38"/>
      <c r="L44" s="125"/>
    </row>
    <row r="45" spans="1:12" ht="15.75" thickTop="1">
      <c r="A45" s="63"/>
      <c r="B45" s="239"/>
      <c r="C45" s="232"/>
      <c r="D45" s="225"/>
      <c r="E45" s="64"/>
      <c r="F45" s="237"/>
      <c r="G45" s="237"/>
      <c r="H45" s="65"/>
      <c r="I45" s="38"/>
    </row>
    <row r="46" spans="1:12" ht="30" customHeight="1">
      <c r="A46" s="63"/>
      <c r="B46" s="239"/>
      <c r="C46" s="232"/>
      <c r="D46" s="225"/>
      <c r="E46" s="64"/>
      <c r="F46" s="240"/>
      <c r="G46" s="240"/>
      <c r="H46" s="240"/>
      <c r="I46" s="66"/>
    </row>
    <row r="47" spans="1:12" ht="15">
      <c r="A47" s="63"/>
      <c r="B47" s="267"/>
      <c r="C47" s="267"/>
      <c r="D47" s="267"/>
      <c r="E47" s="267"/>
      <c r="F47" s="267"/>
      <c r="G47" s="267"/>
      <c r="H47" s="241"/>
      <c r="I47" s="66"/>
    </row>
    <row r="48" spans="1:12" ht="15">
      <c r="A48" s="63"/>
      <c r="B48" s="267"/>
      <c r="C48" s="267"/>
      <c r="D48" s="267"/>
      <c r="E48" s="267"/>
      <c r="F48" s="267"/>
      <c r="G48" s="267"/>
      <c r="H48" s="241"/>
      <c r="I48" s="66"/>
    </row>
    <row r="49" spans="1:9" ht="15">
      <c r="A49" s="63"/>
      <c r="B49" s="241"/>
      <c r="C49" s="241"/>
      <c r="D49" s="241"/>
      <c r="E49" s="303"/>
      <c r="F49" s="241"/>
      <c r="G49" s="241"/>
      <c r="H49" s="241"/>
      <c r="I49" s="66"/>
    </row>
    <row r="50" spans="1:9" ht="15">
      <c r="A50" s="63"/>
      <c r="B50" s="268"/>
      <c r="C50" s="268"/>
      <c r="D50" s="268"/>
      <c r="E50" s="268"/>
      <c r="F50" s="268"/>
      <c r="G50" s="268"/>
      <c r="H50" s="268"/>
      <c r="I50" s="67"/>
    </row>
    <row r="51" spans="1:9" ht="15">
      <c r="A51" s="63"/>
      <c r="B51" s="268"/>
      <c r="C51" s="268"/>
      <c r="D51" s="268"/>
      <c r="E51" s="268"/>
      <c r="F51" s="268"/>
      <c r="G51" s="268"/>
      <c r="H51" s="268"/>
      <c r="I51" s="66"/>
    </row>
    <row r="52" spans="1:9" ht="15">
      <c r="A52" s="63"/>
      <c r="B52" s="68"/>
      <c r="C52" s="232"/>
      <c r="D52" s="240"/>
      <c r="E52" s="64"/>
      <c r="F52" s="240"/>
      <c r="G52" s="240"/>
      <c r="H52" s="69"/>
      <c r="I52" s="66"/>
    </row>
    <row r="53" spans="1:9" ht="15">
      <c r="A53" s="63"/>
      <c r="B53" s="68"/>
      <c r="C53" s="232"/>
      <c r="D53" s="240"/>
      <c r="E53" s="64"/>
      <c r="F53" s="240"/>
      <c r="G53" s="240"/>
      <c r="H53" s="69"/>
      <c r="I53" s="66"/>
    </row>
    <row r="54" spans="1:9" ht="15">
      <c r="A54" s="63"/>
      <c r="B54" s="68"/>
      <c r="C54" s="232"/>
      <c r="D54" s="240"/>
      <c r="E54" s="64"/>
      <c r="F54" s="240"/>
      <c r="G54" s="240"/>
      <c r="H54" s="69"/>
      <c r="I54" s="66"/>
    </row>
    <row r="55" spans="1:9" ht="15">
      <c r="A55" s="63"/>
      <c r="B55" s="238"/>
      <c r="C55" s="232"/>
      <c r="D55" s="225"/>
      <c r="E55" s="42"/>
      <c r="F55" s="237"/>
      <c r="G55" s="237"/>
      <c r="H55" s="70"/>
      <c r="I55" s="71"/>
    </row>
    <row r="56" spans="1:9" ht="15">
      <c r="A56" s="63"/>
      <c r="B56" s="238" t="s">
        <v>128</v>
      </c>
      <c r="C56" s="232"/>
      <c r="D56" s="242"/>
      <c r="E56" s="225"/>
      <c r="F56" s="237"/>
      <c r="G56" s="42" t="s">
        <v>129</v>
      </c>
      <c r="H56" s="225"/>
      <c r="I56" s="72"/>
    </row>
    <row r="57" spans="1:9" ht="15">
      <c r="A57" s="63"/>
      <c r="B57" s="238" t="s">
        <v>130</v>
      </c>
      <c r="C57" s="232"/>
      <c r="D57" s="242"/>
      <c r="E57" s="225"/>
      <c r="F57" s="237"/>
      <c r="G57" s="42" t="s">
        <v>131</v>
      </c>
      <c r="H57" s="225"/>
      <c r="I57" s="72"/>
    </row>
    <row r="58" spans="1:9" ht="15">
      <c r="A58" s="63"/>
      <c r="B58" s="243"/>
      <c r="C58" s="232"/>
      <c r="D58" s="234"/>
      <c r="E58" s="225"/>
      <c r="F58" s="237"/>
      <c r="G58" s="42" t="s">
        <v>132</v>
      </c>
      <c r="H58" s="225"/>
      <c r="I58" s="72"/>
    </row>
    <row r="59" spans="1:9" ht="12.75">
      <c r="A59" s="34"/>
      <c r="B59" s="243"/>
      <c r="C59" s="232"/>
      <c r="D59" s="225"/>
      <c r="E59" s="225"/>
      <c r="F59" s="234"/>
      <c r="G59" s="225" t="s">
        <v>133</v>
      </c>
      <c r="H59" s="225"/>
      <c r="I59" s="71"/>
    </row>
    <row r="60" spans="1:9" ht="12.75">
      <c r="A60" s="126"/>
      <c r="B60" s="243"/>
      <c r="C60" s="232"/>
      <c r="D60" s="234"/>
      <c r="E60" s="50"/>
      <c r="F60" s="234"/>
      <c r="G60" s="234"/>
      <c r="H60" s="73"/>
      <c r="I60" s="71"/>
    </row>
    <row r="61" spans="1:9" ht="13.5" thickBot="1">
      <c r="A61" s="34"/>
      <c r="B61" s="243"/>
      <c r="C61" s="232"/>
      <c r="D61" s="234"/>
      <c r="E61" s="50"/>
      <c r="F61" s="234"/>
      <c r="G61" s="234"/>
      <c r="H61" s="73"/>
      <c r="I61" s="71"/>
    </row>
    <row r="62" spans="1:9" ht="15.75" customHeight="1" thickBot="1">
      <c r="A62" s="269" t="s">
        <v>190</v>
      </c>
      <c r="B62" s="270"/>
      <c r="C62" s="270"/>
      <c r="D62" s="270"/>
      <c r="E62" s="270"/>
      <c r="F62" s="270"/>
      <c r="G62" s="270"/>
      <c r="H62" s="270"/>
      <c r="I62" s="271"/>
    </row>
    <row r="63" spans="1:9">
      <c r="B63" s="48"/>
      <c r="C63" s="48"/>
      <c r="D63" s="48"/>
      <c r="E63" s="74"/>
      <c r="F63" s="48"/>
      <c r="G63" s="48"/>
      <c r="H63" s="75"/>
      <c r="I63" s="75"/>
    </row>
  </sheetData>
  <mergeCells count="10">
    <mergeCell ref="A5:I5"/>
    <mergeCell ref="B47:G48"/>
    <mergeCell ref="B50:H51"/>
    <mergeCell ref="A62:I62"/>
    <mergeCell ref="A1:A2"/>
    <mergeCell ref="C1:F1"/>
    <mergeCell ref="G1:H1"/>
    <mergeCell ref="C2:F2"/>
    <mergeCell ref="G2:H2"/>
    <mergeCell ref="A4:I4"/>
  </mergeCells>
  <pageMargins left="0.43" right="0.18" top="0.74803149606299213" bottom="0.74803149606299213" header="0.31496062992125984" footer="0.31496062992125984"/>
  <pageSetup scale="6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55"/>
  <sheetViews>
    <sheetView tabSelected="1" workbookViewId="0">
      <selection activeCell="G3" sqref="G3"/>
    </sheetView>
  </sheetViews>
  <sheetFormatPr baseColWidth="10" defaultColWidth="11.42578125" defaultRowHeight="15"/>
  <cols>
    <col min="1" max="1" width="13.7109375" style="133" bestFit="1" customWidth="1"/>
    <col min="2" max="2" width="42.7109375" style="133" customWidth="1"/>
    <col min="3" max="6" width="19.7109375" style="195" customWidth="1"/>
    <col min="7" max="8" width="19.7109375" style="196" customWidth="1"/>
    <col min="9" max="10" width="18.7109375" style="133" customWidth="1"/>
    <col min="11" max="13" width="11.42578125" style="133" customWidth="1"/>
    <col min="14" max="16384" width="11.42578125" style="133"/>
  </cols>
  <sheetData>
    <row r="1" spans="1:12" s="129" customFormat="1" ht="30">
      <c r="A1" s="128" t="s">
        <v>191</v>
      </c>
      <c r="B1" s="128" t="s">
        <v>192</v>
      </c>
      <c r="C1" s="193"/>
      <c r="D1" s="194"/>
      <c r="E1" s="194"/>
      <c r="F1" s="193"/>
      <c r="G1" s="194"/>
      <c r="H1" s="194"/>
    </row>
    <row r="2" spans="1:12" s="129" customFormat="1" ht="30">
      <c r="A2" s="128" t="s">
        <v>193</v>
      </c>
      <c r="B2" s="128" t="s">
        <v>194</v>
      </c>
      <c r="C2" s="193"/>
      <c r="D2" s="194"/>
      <c r="E2" s="194"/>
      <c r="F2" s="193"/>
      <c r="G2" s="194"/>
      <c r="H2" s="194"/>
    </row>
    <row r="3" spans="1:12" s="129" customFormat="1" ht="30">
      <c r="A3" s="128" t="s">
        <v>195</v>
      </c>
      <c r="B3" s="130" t="s">
        <v>778</v>
      </c>
      <c r="C3" s="193"/>
      <c r="D3" s="194"/>
      <c r="E3" s="194"/>
      <c r="F3" s="193"/>
      <c r="G3" s="194"/>
      <c r="H3" s="194"/>
    </row>
    <row r="4" spans="1:12" s="129" customFormat="1" ht="30">
      <c r="A4" s="128" t="s">
        <v>196</v>
      </c>
      <c r="B4" s="141" t="s">
        <v>779</v>
      </c>
      <c r="C4" s="193"/>
      <c r="D4" s="194"/>
      <c r="E4" s="194"/>
      <c r="F4" s="193"/>
      <c r="G4" s="194"/>
      <c r="H4" s="194"/>
    </row>
    <row r="5" spans="1:12" s="129" customFormat="1" ht="15.75" thickBot="1">
      <c r="A5" s="131"/>
      <c r="B5" s="131"/>
      <c r="C5" s="193"/>
      <c r="D5" s="194"/>
      <c r="E5" s="194"/>
      <c r="F5" s="193"/>
      <c r="G5" s="194"/>
      <c r="H5" s="194"/>
    </row>
    <row r="6" spans="1:12" s="132" customFormat="1" ht="30.75" thickBot="1">
      <c r="A6" s="291" t="s">
        <v>587</v>
      </c>
      <c r="B6" s="292" t="s">
        <v>193</v>
      </c>
      <c r="C6" s="293" t="s">
        <v>588</v>
      </c>
      <c r="D6" s="293" t="s">
        <v>589</v>
      </c>
      <c r="E6" s="293" t="s">
        <v>590</v>
      </c>
      <c r="F6" s="293" t="s">
        <v>591</v>
      </c>
      <c r="G6" s="293" t="s">
        <v>592</v>
      </c>
      <c r="H6" s="293" t="s">
        <v>593</v>
      </c>
      <c r="L6" s="132" t="s">
        <v>780</v>
      </c>
    </row>
    <row r="7" spans="1:12">
      <c r="A7" s="217" t="s">
        <v>197</v>
      </c>
      <c r="B7" s="218" t="s">
        <v>198</v>
      </c>
      <c r="C7" s="313">
        <v>20958148558.939999</v>
      </c>
      <c r="D7" s="313">
        <v>17439762703.32</v>
      </c>
      <c r="E7" s="313">
        <v>11638386809.98</v>
      </c>
      <c r="F7" s="313">
        <v>26759524452.279999</v>
      </c>
      <c r="G7" s="313">
        <v>17139583348.32</v>
      </c>
      <c r="H7" s="314">
        <v>9619941103.9599991</v>
      </c>
      <c r="I7" s="191">
        <f>+F7-F118-F269</f>
        <v>-1976401980.3800011</v>
      </c>
      <c r="J7" s="191">
        <f>+F302-F319</f>
        <v>-1976401980.3800001</v>
      </c>
      <c r="L7" s="133">
        <f>+LEN(A7)</f>
        <v>1</v>
      </c>
    </row>
    <row r="8" spans="1:12">
      <c r="A8" s="139" t="s">
        <v>16</v>
      </c>
      <c r="B8" s="140" t="s">
        <v>17</v>
      </c>
      <c r="C8" s="315">
        <v>1982133340.95</v>
      </c>
      <c r="D8" s="315">
        <v>7878874663.5699997</v>
      </c>
      <c r="E8" s="315">
        <v>9172993061</v>
      </c>
      <c r="F8" s="315">
        <v>688014943.51999998</v>
      </c>
      <c r="G8" s="315">
        <v>688014943.51999998</v>
      </c>
      <c r="H8" s="316">
        <v>0</v>
      </c>
      <c r="L8" s="133">
        <f t="shared" ref="L8:L71" si="0">+LEN(A8)</f>
        <v>3</v>
      </c>
    </row>
    <row r="9" spans="1:12">
      <c r="A9" s="287" t="s">
        <v>20</v>
      </c>
      <c r="B9" s="288" t="s">
        <v>21</v>
      </c>
      <c r="C9" s="317">
        <v>12000000</v>
      </c>
      <c r="D9" s="317">
        <v>0</v>
      </c>
      <c r="E9" s="317">
        <v>0</v>
      </c>
      <c r="F9" s="317">
        <v>12000000</v>
      </c>
      <c r="G9" s="317">
        <v>12000000</v>
      </c>
      <c r="H9" s="318">
        <v>0</v>
      </c>
      <c r="L9" s="133">
        <f t="shared" si="0"/>
        <v>6</v>
      </c>
    </row>
    <row r="10" spans="1:12">
      <c r="A10" s="305" t="s">
        <v>199</v>
      </c>
      <c r="B10" s="306" t="s">
        <v>200</v>
      </c>
      <c r="C10" s="319">
        <v>12000000</v>
      </c>
      <c r="D10" s="319">
        <v>0</v>
      </c>
      <c r="E10" s="319">
        <v>0</v>
      </c>
      <c r="F10" s="319">
        <v>12000000</v>
      </c>
      <c r="G10" s="319">
        <v>12000000</v>
      </c>
      <c r="H10" s="320">
        <v>0</v>
      </c>
      <c r="L10" s="133">
        <f t="shared" si="0"/>
        <v>9</v>
      </c>
    </row>
    <row r="11" spans="1:12">
      <c r="A11" s="289" t="s">
        <v>201</v>
      </c>
      <c r="B11" s="290" t="s">
        <v>202</v>
      </c>
      <c r="C11" s="321">
        <v>12000000</v>
      </c>
      <c r="D11" s="321">
        <v>0</v>
      </c>
      <c r="E11" s="321">
        <v>0</v>
      </c>
      <c r="F11" s="321">
        <v>12000000</v>
      </c>
      <c r="G11" s="321">
        <v>12000000</v>
      </c>
      <c r="H11" s="322">
        <v>0</v>
      </c>
      <c r="L11" s="133">
        <f t="shared" si="0"/>
        <v>13</v>
      </c>
    </row>
    <row r="12" spans="1:12">
      <c r="A12" s="287" t="s">
        <v>24</v>
      </c>
      <c r="B12" s="288" t="s">
        <v>25</v>
      </c>
      <c r="C12" s="317">
        <v>1970133340.95</v>
      </c>
      <c r="D12" s="317">
        <v>7878874663.5699997</v>
      </c>
      <c r="E12" s="317">
        <v>9172993061</v>
      </c>
      <c r="F12" s="317">
        <v>676014943.51999998</v>
      </c>
      <c r="G12" s="317">
        <v>676014943.51999998</v>
      </c>
      <c r="H12" s="318">
        <v>0</v>
      </c>
      <c r="L12" s="133">
        <f t="shared" si="0"/>
        <v>6</v>
      </c>
    </row>
    <row r="13" spans="1:12">
      <c r="A13" s="305" t="s">
        <v>203</v>
      </c>
      <c r="B13" s="306" t="s">
        <v>202</v>
      </c>
      <c r="C13" s="319">
        <v>1970133340.95</v>
      </c>
      <c r="D13" s="319">
        <v>7878874663.5699997</v>
      </c>
      <c r="E13" s="319">
        <v>9172993061</v>
      </c>
      <c r="F13" s="319">
        <v>676014943.51999998</v>
      </c>
      <c r="G13" s="319">
        <v>676014943.51999998</v>
      </c>
      <c r="H13" s="320">
        <v>0</v>
      </c>
      <c r="L13" s="133">
        <f t="shared" si="0"/>
        <v>9</v>
      </c>
    </row>
    <row r="14" spans="1:12">
      <c r="A14" s="289" t="s">
        <v>204</v>
      </c>
      <c r="B14" s="290" t="s">
        <v>202</v>
      </c>
      <c r="C14" s="321">
        <v>1970133340.95</v>
      </c>
      <c r="D14" s="321">
        <v>7878874663.5699997</v>
      </c>
      <c r="E14" s="321">
        <v>9172993061</v>
      </c>
      <c r="F14" s="321">
        <v>676014943.51999998</v>
      </c>
      <c r="G14" s="321">
        <v>676014943.51999998</v>
      </c>
      <c r="H14" s="322">
        <v>0</v>
      </c>
      <c r="L14" s="133">
        <f t="shared" si="0"/>
        <v>13</v>
      </c>
    </row>
    <row r="15" spans="1:12">
      <c r="A15" s="139" t="s">
        <v>28</v>
      </c>
      <c r="B15" s="140" t="s">
        <v>205</v>
      </c>
      <c r="C15" s="315">
        <v>4252000852.5700002</v>
      </c>
      <c r="D15" s="315">
        <v>318634966</v>
      </c>
      <c r="E15" s="315">
        <v>577481696</v>
      </c>
      <c r="F15" s="315">
        <v>3993154122.5700002</v>
      </c>
      <c r="G15" s="315">
        <v>1813335863.5699999</v>
      </c>
      <c r="H15" s="316">
        <v>2179818259</v>
      </c>
      <c r="L15" s="133">
        <f t="shared" si="0"/>
        <v>3</v>
      </c>
    </row>
    <row r="16" spans="1:12" ht="25.5">
      <c r="A16" s="287" t="s">
        <v>32</v>
      </c>
      <c r="B16" s="288" t="s">
        <v>33</v>
      </c>
      <c r="C16" s="317">
        <v>5167725040.6700001</v>
      </c>
      <c r="D16" s="317">
        <v>306851888</v>
      </c>
      <c r="E16" s="317">
        <v>570503481</v>
      </c>
      <c r="F16" s="317">
        <v>4904073447.6700001</v>
      </c>
      <c r="G16" s="317">
        <v>1794608876.6700001</v>
      </c>
      <c r="H16" s="318">
        <v>3109464571</v>
      </c>
      <c r="L16" s="133">
        <f t="shared" si="0"/>
        <v>6</v>
      </c>
    </row>
    <row r="17" spans="1:12">
      <c r="A17" s="305" t="s">
        <v>206</v>
      </c>
      <c r="B17" s="306" t="s">
        <v>207</v>
      </c>
      <c r="C17" s="319">
        <v>5167725040.6700001</v>
      </c>
      <c r="D17" s="319">
        <v>306851888</v>
      </c>
      <c r="E17" s="319">
        <v>570503481</v>
      </c>
      <c r="F17" s="319">
        <v>4904073447.6700001</v>
      </c>
      <c r="G17" s="319">
        <v>1794608876.6700001</v>
      </c>
      <c r="H17" s="320">
        <v>3109464571</v>
      </c>
      <c r="L17" s="133">
        <f t="shared" si="0"/>
        <v>9</v>
      </c>
    </row>
    <row r="18" spans="1:12">
      <c r="A18" s="289" t="s">
        <v>208</v>
      </c>
      <c r="B18" s="290" t="s">
        <v>207</v>
      </c>
      <c r="C18" s="321">
        <v>5167725040.6700001</v>
      </c>
      <c r="D18" s="321">
        <v>306851888</v>
      </c>
      <c r="E18" s="321">
        <v>570503481</v>
      </c>
      <c r="F18" s="321">
        <v>4904073447.6700001</v>
      </c>
      <c r="G18" s="321">
        <v>1794608876.6700001</v>
      </c>
      <c r="H18" s="322">
        <v>3109464571</v>
      </c>
      <c r="L18" s="133">
        <f t="shared" si="0"/>
        <v>13</v>
      </c>
    </row>
    <row r="19" spans="1:12">
      <c r="A19" s="287" t="s">
        <v>36</v>
      </c>
      <c r="B19" s="288" t="s">
        <v>37</v>
      </c>
      <c r="C19" s="317">
        <v>56912764.899999999</v>
      </c>
      <c r="D19" s="317">
        <v>11783078</v>
      </c>
      <c r="E19" s="317">
        <v>6978215</v>
      </c>
      <c r="F19" s="317">
        <v>61717627.899999999</v>
      </c>
      <c r="G19" s="317">
        <v>18726986.899999999</v>
      </c>
      <c r="H19" s="318">
        <v>42990641</v>
      </c>
      <c r="L19" s="133">
        <f t="shared" si="0"/>
        <v>6</v>
      </c>
    </row>
    <row r="20" spans="1:12" ht="25.5">
      <c r="A20" s="305" t="s">
        <v>610</v>
      </c>
      <c r="B20" s="306" t="s">
        <v>611</v>
      </c>
      <c r="C20" s="319">
        <v>0</v>
      </c>
      <c r="D20" s="319">
        <v>0</v>
      </c>
      <c r="E20" s="319">
        <v>0</v>
      </c>
      <c r="F20" s="319">
        <v>0</v>
      </c>
      <c r="G20" s="319">
        <v>0</v>
      </c>
      <c r="H20" s="320">
        <v>0</v>
      </c>
      <c r="L20" s="133">
        <f t="shared" si="0"/>
        <v>9</v>
      </c>
    </row>
    <row r="21" spans="1:12" ht="25.5">
      <c r="A21" s="289" t="s">
        <v>612</v>
      </c>
      <c r="B21" s="290" t="s">
        <v>611</v>
      </c>
      <c r="C21" s="321">
        <v>0</v>
      </c>
      <c r="D21" s="321">
        <v>0</v>
      </c>
      <c r="E21" s="321">
        <v>0</v>
      </c>
      <c r="F21" s="321">
        <v>0</v>
      </c>
      <c r="G21" s="321">
        <v>0</v>
      </c>
      <c r="H21" s="322">
        <v>0</v>
      </c>
      <c r="L21" s="133">
        <f t="shared" si="0"/>
        <v>13</v>
      </c>
    </row>
    <row r="22" spans="1:12">
      <c r="A22" s="305" t="s">
        <v>209</v>
      </c>
      <c r="B22" s="306" t="s">
        <v>210</v>
      </c>
      <c r="C22" s="319">
        <v>56912764.899999999</v>
      </c>
      <c r="D22" s="319">
        <v>11783078</v>
      </c>
      <c r="E22" s="319">
        <v>6978215</v>
      </c>
      <c r="F22" s="319">
        <v>61717627.899999999</v>
      </c>
      <c r="G22" s="319">
        <v>18726986.899999999</v>
      </c>
      <c r="H22" s="320">
        <v>42990641</v>
      </c>
      <c r="L22" s="133">
        <f t="shared" si="0"/>
        <v>9</v>
      </c>
    </row>
    <row r="23" spans="1:12">
      <c r="A23" s="289" t="s">
        <v>211</v>
      </c>
      <c r="B23" s="290" t="s">
        <v>210</v>
      </c>
      <c r="C23" s="321">
        <v>56912764.899999999</v>
      </c>
      <c r="D23" s="321">
        <v>11783078</v>
      </c>
      <c r="E23" s="321">
        <v>6978215</v>
      </c>
      <c r="F23" s="321">
        <v>61717627.899999999</v>
      </c>
      <c r="G23" s="321">
        <v>18726986.899999999</v>
      </c>
      <c r="H23" s="322">
        <v>42990641</v>
      </c>
      <c r="L23" s="133">
        <f t="shared" si="0"/>
        <v>13</v>
      </c>
    </row>
    <row r="24" spans="1:12">
      <c r="A24" s="305" t="s">
        <v>613</v>
      </c>
      <c r="B24" s="306" t="s">
        <v>614</v>
      </c>
      <c r="C24" s="319">
        <v>0</v>
      </c>
      <c r="D24" s="319">
        <v>0</v>
      </c>
      <c r="E24" s="319">
        <v>0</v>
      </c>
      <c r="F24" s="319">
        <v>0</v>
      </c>
      <c r="G24" s="319">
        <v>0</v>
      </c>
      <c r="H24" s="320">
        <v>0</v>
      </c>
      <c r="L24" s="133">
        <f t="shared" si="0"/>
        <v>9</v>
      </c>
    </row>
    <row r="25" spans="1:12">
      <c r="A25" s="289" t="s">
        <v>615</v>
      </c>
      <c r="B25" s="290" t="s">
        <v>614</v>
      </c>
      <c r="C25" s="321">
        <v>0</v>
      </c>
      <c r="D25" s="321">
        <v>0</v>
      </c>
      <c r="E25" s="321">
        <v>0</v>
      </c>
      <c r="F25" s="321">
        <v>0</v>
      </c>
      <c r="G25" s="321">
        <v>0</v>
      </c>
      <c r="H25" s="322">
        <v>0</v>
      </c>
      <c r="L25" s="133">
        <f t="shared" si="0"/>
        <v>13</v>
      </c>
    </row>
    <row r="26" spans="1:12" ht="25.5">
      <c r="A26" s="287" t="s">
        <v>40</v>
      </c>
      <c r="B26" s="288" t="s">
        <v>41</v>
      </c>
      <c r="C26" s="317">
        <v>-972636953</v>
      </c>
      <c r="D26" s="317">
        <v>0</v>
      </c>
      <c r="E26" s="317">
        <v>0</v>
      </c>
      <c r="F26" s="317">
        <v>-972636953</v>
      </c>
      <c r="G26" s="317">
        <v>0</v>
      </c>
      <c r="H26" s="318">
        <v>-972636953</v>
      </c>
      <c r="L26" s="133">
        <f t="shared" si="0"/>
        <v>6</v>
      </c>
    </row>
    <row r="27" spans="1:12">
      <c r="A27" s="305" t="s">
        <v>212</v>
      </c>
      <c r="B27" s="306" t="s">
        <v>213</v>
      </c>
      <c r="C27" s="319">
        <v>-972636953</v>
      </c>
      <c r="D27" s="319">
        <v>0</v>
      </c>
      <c r="E27" s="319">
        <v>0</v>
      </c>
      <c r="F27" s="319">
        <v>-972636953</v>
      </c>
      <c r="G27" s="319">
        <v>0</v>
      </c>
      <c r="H27" s="320">
        <v>-972636953</v>
      </c>
      <c r="L27" s="133">
        <f t="shared" si="0"/>
        <v>9</v>
      </c>
    </row>
    <row r="28" spans="1:12">
      <c r="A28" s="289" t="s">
        <v>214</v>
      </c>
      <c r="B28" s="290" t="s">
        <v>213</v>
      </c>
      <c r="C28" s="321">
        <v>-972636953</v>
      </c>
      <c r="D28" s="321">
        <v>0</v>
      </c>
      <c r="E28" s="321">
        <v>0</v>
      </c>
      <c r="F28" s="321">
        <v>-972636953</v>
      </c>
      <c r="G28" s="321">
        <v>0</v>
      </c>
      <c r="H28" s="322">
        <v>-972636953</v>
      </c>
      <c r="L28" s="133">
        <f t="shared" si="0"/>
        <v>13</v>
      </c>
    </row>
    <row r="29" spans="1:12">
      <c r="A29" s="139" t="s">
        <v>616</v>
      </c>
      <c r="B29" s="140" t="s">
        <v>44</v>
      </c>
      <c r="C29" s="315">
        <v>0</v>
      </c>
      <c r="D29" s="315">
        <v>0</v>
      </c>
      <c r="E29" s="315">
        <v>0</v>
      </c>
      <c r="F29" s="315">
        <v>0</v>
      </c>
      <c r="G29" s="315">
        <v>0</v>
      </c>
      <c r="H29" s="316">
        <v>0</v>
      </c>
      <c r="L29" s="133">
        <f t="shared" si="0"/>
        <v>3</v>
      </c>
    </row>
    <row r="30" spans="1:12">
      <c r="A30" s="287" t="s">
        <v>617</v>
      </c>
      <c r="B30" s="288" t="s">
        <v>47</v>
      </c>
      <c r="C30" s="317">
        <v>0</v>
      </c>
      <c r="D30" s="317">
        <v>0</v>
      </c>
      <c r="E30" s="317">
        <v>0</v>
      </c>
      <c r="F30" s="317">
        <v>0</v>
      </c>
      <c r="G30" s="317">
        <v>0</v>
      </c>
      <c r="H30" s="318">
        <v>0</v>
      </c>
      <c r="L30" s="133">
        <f t="shared" si="0"/>
        <v>6</v>
      </c>
    </row>
    <row r="31" spans="1:12">
      <c r="A31" s="305" t="s">
        <v>618</v>
      </c>
      <c r="B31" s="306" t="s">
        <v>619</v>
      </c>
      <c r="C31" s="319">
        <v>0</v>
      </c>
      <c r="D31" s="319">
        <v>0</v>
      </c>
      <c r="E31" s="319">
        <v>0</v>
      </c>
      <c r="F31" s="319">
        <v>0</v>
      </c>
      <c r="G31" s="319">
        <v>0</v>
      </c>
      <c r="H31" s="320">
        <v>0</v>
      </c>
      <c r="L31" s="133">
        <f t="shared" si="0"/>
        <v>9</v>
      </c>
    </row>
    <row r="32" spans="1:12">
      <c r="A32" s="289" t="s">
        <v>620</v>
      </c>
      <c r="B32" s="290" t="s">
        <v>619</v>
      </c>
      <c r="C32" s="321">
        <v>0</v>
      </c>
      <c r="D32" s="321">
        <v>0</v>
      </c>
      <c r="E32" s="321">
        <v>0</v>
      </c>
      <c r="F32" s="321">
        <v>0</v>
      </c>
      <c r="G32" s="321">
        <v>0</v>
      </c>
      <c r="H32" s="322">
        <v>0</v>
      </c>
      <c r="L32" s="133">
        <f t="shared" si="0"/>
        <v>13</v>
      </c>
    </row>
    <row r="33" spans="1:12">
      <c r="A33" s="305" t="s">
        <v>621</v>
      </c>
      <c r="B33" s="306" t="s">
        <v>622</v>
      </c>
      <c r="C33" s="319">
        <v>0</v>
      </c>
      <c r="D33" s="319">
        <v>0</v>
      </c>
      <c r="E33" s="319">
        <v>0</v>
      </c>
      <c r="F33" s="319">
        <v>0</v>
      </c>
      <c r="G33" s="319">
        <v>0</v>
      </c>
      <c r="H33" s="320">
        <v>0</v>
      </c>
      <c r="L33" s="133">
        <f t="shared" si="0"/>
        <v>9</v>
      </c>
    </row>
    <row r="34" spans="1:12">
      <c r="A34" s="289" t="s">
        <v>623</v>
      </c>
      <c r="B34" s="290" t="s">
        <v>622</v>
      </c>
      <c r="C34" s="321">
        <v>0</v>
      </c>
      <c r="D34" s="321">
        <v>0</v>
      </c>
      <c r="E34" s="321">
        <v>0</v>
      </c>
      <c r="F34" s="321">
        <v>0</v>
      </c>
      <c r="G34" s="321">
        <v>0</v>
      </c>
      <c r="H34" s="322">
        <v>0</v>
      </c>
      <c r="L34" s="133">
        <f t="shared" si="0"/>
        <v>13</v>
      </c>
    </row>
    <row r="35" spans="1:12">
      <c r="A35" s="139" t="s">
        <v>67</v>
      </c>
      <c r="B35" s="140" t="s">
        <v>68</v>
      </c>
      <c r="C35" s="315">
        <v>7469134527.3900003</v>
      </c>
      <c r="D35" s="315">
        <v>1288320.83</v>
      </c>
      <c r="E35" s="315">
        <v>30300003.260000002</v>
      </c>
      <c r="F35" s="315">
        <v>7440122844.96</v>
      </c>
      <c r="G35" s="315">
        <v>0</v>
      </c>
      <c r="H35" s="316">
        <v>7440122844.96</v>
      </c>
      <c r="L35" s="133">
        <f t="shared" si="0"/>
        <v>3</v>
      </c>
    </row>
    <row r="36" spans="1:12">
      <c r="A36" s="287" t="s">
        <v>215</v>
      </c>
      <c r="B36" s="288" t="s">
        <v>69</v>
      </c>
      <c r="C36" s="317">
        <v>0</v>
      </c>
      <c r="D36" s="317">
        <v>0</v>
      </c>
      <c r="E36" s="317">
        <v>0</v>
      </c>
      <c r="F36" s="317">
        <v>0</v>
      </c>
      <c r="G36" s="317">
        <v>0</v>
      </c>
      <c r="H36" s="318">
        <v>0</v>
      </c>
      <c r="L36" s="133">
        <f t="shared" si="0"/>
        <v>6</v>
      </c>
    </row>
    <row r="37" spans="1:12">
      <c r="A37" s="305" t="s">
        <v>216</v>
      </c>
      <c r="B37" s="306" t="s">
        <v>217</v>
      </c>
      <c r="C37" s="319">
        <v>0</v>
      </c>
      <c r="D37" s="319">
        <v>0</v>
      </c>
      <c r="E37" s="319">
        <v>0</v>
      </c>
      <c r="F37" s="319">
        <v>0</v>
      </c>
      <c r="G37" s="319">
        <v>0</v>
      </c>
      <c r="H37" s="320">
        <v>0</v>
      </c>
      <c r="L37" s="133">
        <f t="shared" si="0"/>
        <v>9</v>
      </c>
    </row>
    <row r="38" spans="1:12">
      <c r="A38" s="289" t="s">
        <v>218</v>
      </c>
      <c r="B38" s="290" t="s">
        <v>217</v>
      </c>
      <c r="C38" s="321">
        <v>0</v>
      </c>
      <c r="D38" s="321">
        <v>0</v>
      </c>
      <c r="E38" s="321">
        <v>0</v>
      </c>
      <c r="F38" s="321">
        <v>0</v>
      </c>
      <c r="G38" s="321">
        <v>0</v>
      </c>
      <c r="H38" s="322">
        <v>0</v>
      </c>
      <c r="L38" s="133">
        <f t="shared" si="0"/>
        <v>13</v>
      </c>
    </row>
    <row r="39" spans="1:12">
      <c r="A39" s="287" t="s">
        <v>219</v>
      </c>
      <c r="B39" s="288" t="s">
        <v>71</v>
      </c>
      <c r="C39" s="317">
        <v>11992966.310000001</v>
      </c>
      <c r="D39" s="317">
        <v>0</v>
      </c>
      <c r="E39" s="317">
        <v>0</v>
      </c>
      <c r="F39" s="317">
        <v>11992966.310000001</v>
      </c>
      <c r="G39" s="317">
        <v>0</v>
      </c>
      <c r="H39" s="318">
        <v>11992966.310000001</v>
      </c>
      <c r="L39" s="133">
        <f t="shared" si="0"/>
        <v>6</v>
      </c>
    </row>
    <row r="40" spans="1:12">
      <c r="A40" s="305" t="s">
        <v>220</v>
      </c>
      <c r="B40" s="306" t="s">
        <v>221</v>
      </c>
      <c r="C40" s="319">
        <v>0</v>
      </c>
      <c r="D40" s="319">
        <v>0</v>
      </c>
      <c r="E40" s="319">
        <v>0</v>
      </c>
      <c r="F40" s="319">
        <v>0</v>
      </c>
      <c r="G40" s="319">
        <v>0</v>
      </c>
      <c r="H40" s="320">
        <v>0</v>
      </c>
      <c r="L40" s="133">
        <f t="shared" si="0"/>
        <v>9</v>
      </c>
    </row>
    <row r="41" spans="1:12">
      <c r="A41" s="289" t="s">
        <v>222</v>
      </c>
      <c r="B41" s="290" t="s">
        <v>223</v>
      </c>
      <c r="C41" s="321">
        <v>0</v>
      </c>
      <c r="D41" s="321">
        <v>0</v>
      </c>
      <c r="E41" s="321">
        <v>0</v>
      </c>
      <c r="F41" s="321">
        <v>0</v>
      </c>
      <c r="G41" s="321">
        <v>0</v>
      </c>
      <c r="H41" s="322">
        <v>0</v>
      </c>
      <c r="L41" s="133">
        <f t="shared" si="0"/>
        <v>13</v>
      </c>
    </row>
    <row r="42" spans="1:12">
      <c r="A42" s="289" t="s">
        <v>624</v>
      </c>
      <c r="B42" s="290" t="s">
        <v>242</v>
      </c>
      <c r="C42" s="321">
        <v>0</v>
      </c>
      <c r="D42" s="321">
        <v>0</v>
      </c>
      <c r="E42" s="321">
        <v>0</v>
      </c>
      <c r="F42" s="321">
        <v>0</v>
      </c>
      <c r="G42" s="321">
        <v>0</v>
      </c>
      <c r="H42" s="322">
        <v>0</v>
      </c>
      <c r="L42" s="133">
        <f t="shared" si="0"/>
        <v>13</v>
      </c>
    </row>
    <row r="43" spans="1:12">
      <c r="A43" s="305" t="s">
        <v>224</v>
      </c>
      <c r="B43" s="306" t="s">
        <v>225</v>
      </c>
      <c r="C43" s="319">
        <v>11992966.310000001</v>
      </c>
      <c r="D43" s="319">
        <v>0</v>
      </c>
      <c r="E43" s="319">
        <v>0</v>
      </c>
      <c r="F43" s="319">
        <v>11992966.310000001</v>
      </c>
      <c r="G43" s="319">
        <v>0</v>
      </c>
      <c r="H43" s="320">
        <v>11992966.310000001</v>
      </c>
      <c r="L43" s="133">
        <f t="shared" si="0"/>
        <v>9</v>
      </c>
    </row>
    <row r="44" spans="1:12">
      <c r="A44" s="289" t="s">
        <v>226</v>
      </c>
      <c r="B44" s="290" t="s">
        <v>227</v>
      </c>
      <c r="C44" s="321">
        <v>10646137</v>
      </c>
      <c r="D44" s="321">
        <v>0</v>
      </c>
      <c r="E44" s="321">
        <v>0</v>
      </c>
      <c r="F44" s="321">
        <v>10646137</v>
      </c>
      <c r="G44" s="321">
        <v>0</v>
      </c>
      <c r="H44" s="322">
        <v>10646137</v>
      </c>
      <c r="L44" s="133">
        <f t="shared" si="0"/>
        <v>13</v>
      </c>
    </row>
    <row r="45" spans="1:12">
      <c r="A45" s="289" t="s">
        <v>228</v>
      </c>
      <c r="B45" s="290" t="s">
        <v>229</v>
      </c>
      <c r="C45" s="321">
        <v>1346829.31</v>
      </c>
      <c r="D45" s="321">
        <v>0</v>
      </c>
      <c r="E45" s="321">
        <v>0</v>
      </c>
      <c r="F45" s="321">
        <v>1346829.31</v>
      </c>
      <c r="G45" s="321">
        <v>0</v>
      </c>
      <c r="H45" s="322">
        <v>1346829.31</v>
      </c>
      <c r="L45" s="133">
        <f t="shared" si="0"/>
        <v>13</v>
      </c>
    </row>
    <row r="46" spans="1:12">
      <c r="A46" s="305" t="s">
        <v>625</v>
      </c>
      <c r="B46" s="306" t="s">
        <v>626</v>
      </c>
      <c r="C46" s="319">
        <v>0</v>
      </c>
      <c r="D46" s="319">
        <v>0</v>
      </c>
      <c r="E46" s="319">
        <v>0</v>
      </c>
      <c r="F46" s="319">
        <v>0</v>
      </c>
      <c r="G46" s="319">
        <v>0</v>
      </c>
      <c r="H46" s="320">
        <v>0</v>
      </c>
      <c r="L46" s="133">
        <f t="shared" si="0"/>
        <v>9</v>
      </c>
    </row>
    <row r="47" spans="1:12">
      <c r="A47" s="289" t="s">
        <v>627</v>
      </c>
      <c r="B47" s="290" t="s">
        <v>626</v>
      </c>
      <c r="C47" s="321">
        <v>0</v>
      </c>
      <c r="D47" s="321">
        <v>0</v>
      </c>
      <c r="E47" s="321">
        <v>0</v>
      </c>
      <c r="F47" s="321">
        <v>0</v>
      </c>
      <c r="G47" s="321">
        <v>0</v>
      </c>
      <c r="H47" s="322">
        <v>0</v>
      </c>
      <c r="L47" s="133">
        <f t="shared" si="0"/>
        <v>13</v>
      </c>
    </row>
    <row r="48" spans="1:12">
      <c r="A48" s="287" t="s">
        <v>76</v>
      </c>
      <c r="B48" s="288" t="s">
        <v>77</v>
      </c>
      <c r="C48" s="317">
        <v>7347876584.9799995</v>
      </c>
      <c r="D48" s="317">
        <v>0</v>
      </c>
      <c r="E48" s="317">
        <v>0</v>
      </c>
      <c r="F48" s="317">
        <v>7347876584.9799995</v>
      </c>
      <c r="G48" s="317">
        <v>0</v>
      </c>
      <c r="H48" s="318">
        <v>7347876584.9799995</v>
      </c>
      <c r="L48" s="133">
        <f t="shared" si="0"/>
        <v>6</v>
      </c>
    </row>
    <row r="49" spans="1:12">
      <c r="A49" s="305" t="s">
        <v>230</v>
      </c>
      <c r="B49" s="306" t="s">
        <v>231</v>
      </c>
      <c r="C49" s="319">
        <v>6812876584.9799995</v>
      </c>
      <c r="D49" s="319">
        <v>0</v>
      </c>
      <c r="E49" s="319">
        <v>0</v>
      </c>
      <c r="F49" s="319">
        <v>6812876584.9799995</v>
      </c>
      <c r="G49" s="319">
        <v>0</v>
      </c>
      <c r="H49" s="320">
        <v>6812876584.9799995</v>
      </c>
      <c r="L49" s="133">
        <f t="shared" si="0"/>
        <v>9</v>
      </c>
    </row>
    <row r="50" spans="1:12">
      <c r="A50" s="289" t="s">
        <v>232</v>
      </c>
      <c r="B50" s="290" t="s">
        <v>231</v>
      </c>
      <c r="C50" s="321">
        <v>6812876584.9799995</v>
      </c>
      <c r="D50" s="321">
        <v>0</v>
      </c>
      <c r="E50" s="321">
        <v>0</v>
      </c>
      <c r="F50" s="321">
        <v>6812876584.9799995</v>
      </c>
      <c r="G50" s="321">
        <v>0</v>
      </c>
      <c r="H50" s="322">
        <v>6812876584.9799995</v>
      </c>
      <c r="L50" s="133">
        <f t="shared" si="0"/>
        <v>13</v>
      </c>
    </row>
    <row r="51" spans="1:12">
      <c r="A51" s="305" t="s">
        <v>233</v>
      </c>
      <c r="B51" s="306" t="s">
        <v>234</v>
      </c>
      <c r="C51" s="319">
        <v>465000000</v>
      </c>
      <c r="D51" s="319">
        <v>0</v>
      </c>
      <c r="E51" s="319">
        <v>0</v>
      </c>
      <c r="F51" s="319">
        <v>465000000</v>
      </c>
      <c r="G51" s="319">
        <v>0</v>
      </c>
      <c r="H51" s="320">
        <v>465000000</v>
      </c>
      <c r="L51" s="133">
        <f t="shared" si="0"/>
        <v>9</v>
      </c>
    </row>
    <row r="52" spans="1:12">
      <c r="A52" s="289" t="s">
        <v>235</v>
      </c>
      <c r="B52" s="290" t="s">
        <v>234</v>
      </c>
      <c r="C52" s="321">
        <v>465000000</v>
      </c>
      <c r="D52" s="321">
        <v>0</v>
      </c>
      <c r="E52" s="321">
        <v>0</v>
      </c>
      <c r="F52" s="321">
        <v>465000000</v>
      </c>
      <c r="G52" s="321">
        <v>0</v>
      </c>
      <c r="H52" s="322">
        <v>465000000</v>
      </c>
      <c r="L52" s="133">
        <f t="shared" si="0"/>
        <v>13</v>
      </c>
    </row>
    <row r="53" spans="1:12">
      <c r="A53" s="305" t="s">
        <v>236</v>
      </c>
      <c r="B53" s="306" t="s">
        <v>237</v>
      </c>
      <c r="C53" s="319">
        <v>70000000</v>
      </c>
      <c r="D53" s="319">
        <v>0</v>
      </c>
      <c r="E53" s="319">
        <v>0</v>
      </c>
      <c r="F53" s="319">
        <v>70000000</v>
      </c>
      <c r="G53" s="319">
        <v>0</v>
      </c>
      <c r="H53" s="320">
        <v>70000000</v>
      </c>
      <c r="L53" s="133">
        <f t="shared" si="0"/>
        <v>9</v>
      </c>
    </row>
    <row r="54" spans="1:12">
      <c r="A54" s="289" t="s">
        <v>238</v>
      </c>
      <c r="B54" s="290" t="s">
        <v>237</v>
      </c>
      <c r="C54" s="321">
        <v>70000000</v>
      </c>
      <c r="D54" s="321">
        <v>0</v>
      </c>
      <c r="E54" s="321">
        <v>0</v>
      </c>
      <c r="F54" s="321">
        <v>70000000</v>
      </c>
      <c r="G54" s="321">
        <v>0</v>
      </c>
      <c r="H54" s="322">
        <v>70000000</v>
      </c>
      <c r="L54" s="133">
        <f t="shared" si="0"/>
        <v>13</v>
      </c>
    </row>
    <row r="55" spans="1:12">
      <c r="A55" s="287" t="s">
        <v>80</v>
      </c>
      <c r="B55" s="288" t="s">
        <v>81</v>
      </c>
      <c r="C55" s="317">
        <v>585538915.59000003</v>
      </c>
      <c r="D55" s="317">
        <v>0</v>
      </c>
      <c r="E55" s="317">
        <v>0</v>
      </c>
      <c r="F55" s="317">
        <v>585538915.59000003</v>
      </c>
      <c r="G55" s="317">
        <v>0</v>
      </c>
      <c r="H55" s="318">
        <v>585538915.59000003</v>
      </c>
      <c r="L55" s="133">
        <f t="shared" si="0"/>
        <v>6</v>
      </c>
    </row>
    <row r="56" spans="1:12">
      <c r="A56" s="305" t="s">
        <v>239</v>
      </c>
      <c r="B56" s="306" t="s">
        <v>223</v>
      </c>
      <c r="C56" s="319">
        <v>419948965.13999999</v>
      </c>
      <c r="D56" s="319">
        <v>0</v>
      </c>
      <c r="E56" s="319">
        <v>0</v>
      </c>
      <c r="F56" s="319">
        <v>419948965.13999999</v>
      </c>
      <c r="G56" s="319">
        <v>0</v>
      </c>
      <c r="H56" s="320">
        <v>419948965.13999999</v>
      </c>
      <c r="L56" s="133">
        <f t="shared" si="0"/>
        <v>9</v>
      </c>
    </row>
    <row r="57" spans="1:12">
      <c r="A57" s="289" t="s">
        <v>240</v>
      </c>
      <c r="B57" s="290" t="s">
        <v>223</v>
      </c>
      <c r="C57" s="321">
        <v>419948965.13999999</v>
      </c>
      <c r="D57" s="321">
        <v>0</v>
      </c>
      <c r="E57" s="321">
        <v>0</v>
      </c>
      <c r="F57" s="321">
        <v>419948965.13999999</v>
      </c>
      <c r="G57" s="321">
        <v>0</v>
      </c>
      <c r="H57" s="322">
        <v>419948965.13999999</v>
      </c>
      <c r="L57" s="133">
        <f t="shared" si="0"/>
        <v>13</v>
      </c>
    </row>
    <row r="58" spans="1:12">
      <c r="A58" s="305" t="s">
        <v>241</v>
      </c>
      <c r="B58" s="306" t="s">
        <v>242</v>
      </c>
      <c r="C58" s="319">
        <v>165589950.44999999</v>
      </c>
      <c r="D58" s="319">
        <v>0</v>
      </c>
      <c r="E58" s="319">
        <v>0</v>
      </c>
      <c r="F58" s="319">
        <v>165589950.44999999</v>
      </c>
      <c r="G58" s="319">
        <v>0</v>
      </c>
      <c r="H58" s="320">
        <v>165589950.44999999</v>
      </c>
      <c r="L58" s="133">
        <f t="shared" si="0"/>
        <v>9</v>
      </c>
    </row>
    <row r="59" spans="1:12">
      <c r="A59" s="289" t="s">
        <v>243</v>
      </c>
      <c r="B59" s="290" t="s">
        <v>242</v>
      </c>
      <c r="C59" s="321">
        <v>165589950.44999999</v>
      </c>
      <c r="D59" s="321">
        <v>0</v>
      </c>
      <c r="E59" s="321">
        <v>0</v>
      </c>
      <c r="F59" s="321">
        <v>165589950.44999999</v>
      </c>
      <c r="G59" s="321">
        <v>0</v>
      </c>
      <c r="H59" s="322">
        <v>165589950.44999999</v>
      </c>
      <c r="L59" s="133">
        <f t="shared" si="0"/>
        <v>13</v>
      </c>
    </row>
    <row r="60" spans="1:12">
      <c r="A60" s="287" t="s">
        <v>83</v>
      </c>
      <c r="B60" s="288" t="s">
        <v>84</v>
      </c>
      <c r="C60" s="317">
        <v>1549676079.6500001</v>
      </c>
      <c r="D60" s="317">
        <v>0</v>
      </c>
      <c r="E60" s="317">
        <v>0</v>
      </c>
      <c r="F60" s="317">
        <v>1549676079.6500001</v>
      </c>
      <c r="G60" s="317">
        <v>0</v>
      </c>
      <c r="H60" s="318">
        <v>1549676079.6500001</v>
      </c>
      <c r="L60" s="133">
        <f t="shared" si="0"/>
        <v>6</v>
      </c>
    </row>
    <row r="61" spans="1:12">
      <c r="A61" s="305" t="s">
        <v>244</v>
      </c>
      <c r="B61" s="306" t="s">
        <v>227</v>
      </c>
      <c r="C61" s="319">
        <v>307374259.88</v>
      </c>
      <c r="D61" s="319">
        <v>0</v>
      </c>
      <c r="E61" s="319">
        <v>0</v>
      </c>
      <c r="F61" s="319">
        <v>307374259.88</v>
      </c>
      <c r="G61" s="319">
        <v>0</v>
      </c>
      <c r="H61" s="320">
        <v>307374259.88</v>
      </c>
      <c r="L61" s="133">
        <f t="shared" si="0"/>
        <v>9</v>
      </c>
    </row>
    <row r="62" spans="1:12">
      <c r="A62" s="289" t="s">
        <v>245</v>
      </c>
      <c r="B62" s="290" t="s">
        <v>227</v>
      </c>
      <c r="C62" s="321">
        <v>307374259.88</v>
      </c>
      <c r="D62" s="321">
        <v>0</v>
      </c>
      <c r="E62" s="321">
        <v>0</v>
      </c>
      <c r="F62" s="321">
        <v>307374259.88</v>
      </c>
      <c r="G62" s="321">
        <v>0</v>
      </c>
      <c r="H62" s="322">
        <v>307374259.88</v>
      </c>
      <c r="L62" s="133">
        <f t="shared" si="0"/>
        <v>13</v>
      </c>
    </row>
    <row r="63" spans="1:12">
      <c r="A63" s="305" t="s">
        <v>246</v>
      </c>
      <c r="B63" s="306" t="s">
        <v>229</v>
      </c>
      <c r="C63" s="319">
        <v>1242301819.77</v>
      </c>
      <c r="D63" s="319">
        <v>0</v>
      </c>
      <c r="E63" s="319">
        <v>0</v>
      </c>
      <c r="F63" s="319">
        <v>1242301819.77</v>
      </c>
      <c r="G63" s="319">
        <v>0</v>
      </c>
      <c r="H63" s="320">
        <v>1242301819.77</v>
      </c>
      <c r="L63" s="133">
        <f t="shared" si="0"/>
        <v>9</v>
      </c>
    </row>
    <row r="64" spans="1:12">
      <c r="A64" s="289" t="s">
        <v>247</v>
      </c>
      <c r="B64" s="290" t="s">
        <v>229</v>
      </c>
      <c r="C64" s="321">
        <v>1242301819.77</v>
      </c>
      <c r="D64" s="321">
        <v>0</v>
      </c>
      <c r="E64" s="321">
        <v>0</v>
      </c>
      <c r="F64" s="321">
        <v>1242301819.77</v>
      </c>
      <c r="G64" s="321">
        <v>0</v>
      </c>
      <c r="H64" s="322">
        <v>1242301819.77</v>
      </c>
      <c r="L64" s="133">
        <f t="shared" si="0"/>
        <v>13</v>
      </c>
    </row>
    <row r="65" spans="1:12">
      <c r="A65" s="287" t="s">
        <v>86</v>
      </c>
      <c r="B65" s="288" t="s">
        <v>87</v>
      </c>
      <c r="C65" s="317">
        <v>242083976</v>
      </c>
      <c r="D65" s="317">
        <v>0</v>
      </c>
      <c r="E65" s="317">
        <v>0</v>
      </c>
      <c r="F65" s="317">
        <v>242083976</v>
      </c>
      <c r="G65" s="317">
        <v>0</v>
      </c>
      <c r="H65" s="318">
        <v>242083976</v>
      </c>
      <c r="L65" s="133">
        <f t="shared" si="0"/>
        <v>6</v>
      </c>
    </row>
    <row r="66" spans="1:12">
      <c r="A66" s="305" t="s">
        <v>248</v>
      </c>
      <c r="B66" s="306" t="s">
        <v>249</v>
      </c>
      <c r="C66" s="319">
        <v>242083976</v>
      </c>
      <c r="D66" s="319">
        <v>0</v>
      </c>
      <c r="E66" s="319">
        <v>0</v>
      </c>
      <c r="F66" s="319">
        <v>242083976</v>
      </c>
      <c r="G66" s="319">
        <v>0</v>
      </c>
      <c r="H66" s="320">
        <v>242083976</v>
      </c>
      <c r="L66" s="133">
        <f t="shared" si="0"/>
        <v>9</v>
      </c>
    </row>
    <row r="67" spans="1:12">
      <c r="A67" s="289" t="s">
        <v>250</v>
      </c>
      <c r="B67" s="290" t="s">
        <v>249</v>
      </c>
      <c r="C67" s="321">
        <v>242083976</v>
      </c>
      <c r="D67" s="321">
        <v>0</v>
      </c>
      <c r="E67" s="321">
        <v>0</v>
      </c>
      <c r="F67" s="321">
        <v>242083976</v>
      </c>
      <c r="G67" s="321">
        <v>0</v>
      </c>
      <c r="H67" s="322">
        <v>242083976</v>
      </c>
      <c r="L67" s="133">
        <f t="shared" si="0"/>
        <v>13</v>
      </c>
    </row>
    <row r="68" spans="1:12" ht="25.5">
      <c r="A68" s="287" t="s">
        <v>89</v>
      </c>
      <c r="B68" s="288" t="s">
        <v>90</v>
      </c>
      <c r="C68" s="317">
        <v>-1914276528.1400001</v>
      </c>
      <c r="D68" s="317">
        <v>1288320.83</v>
      </c>
      <c r="E68" s="317">
        <v>30300003.260000002</v>
      </c>
      <c r="F68" s="317">
        <v>-1943288210.5699999</v>
      </c>
      <c r="G68" s="317">
        <v>0</v>
      </c>
      <c r="H68" s="318">
        <v>-1943288210.5699999</v>
      </c>
      <c r="L68" s="133">
        <f t="shared" si="0"/>
        <v>6</v>
      </c>
    </row>
    <row r="69" spans="1:12">
      <c r="A69" s="305" t="s">
        <v>251</v>
      </c>
      <c r="B69" s="306" t="s">
        <v>217</v>
      </c>
      <c r="C69" s="319">
        <v>-431877057.98000002</v>
      </c>
      <c r="D69" s="319">
        <v>0</v>
      </c>
      <c r="E69" s="319">
        <v>7718749.4800000004</v>
      </c>
      <c r="F69" s="319">
        <v>-439595807.45999998</v>
      </c>
      <c r="G69" s="319">
        <v>0</v>
      </c>
      <c r="H69" s="320">
        <v>-439595807.45999998</v>
      </c>
      <c r="L69" s="133">
        <f t="shared" si="0"/>
        <v>9</v>
      </c>
    </row>
    <row r="70" spans="1:12">
      <c r="A70" s="289" t="s">
        <v>633</v>
      </c>
      <c r="B70" s="290" t="s">
        <v>634</v>
      </c>
      <c r="C70" s="321">
        <v>0</v>
      </c>
      <c r="D70" s="321">
        <v>0</v>
      </c>
      <c r="E70" s="321">
        <v>0</v>
      </c>
      <c r="F70" s="321">
        <v>0</v>
      </c>
      <c r="G70" s="321">
        <v>0</v>
      </c>
      <c r="H70" s="322">
        <v>0</v>
      </c>
      <c r="L70" s="133">
        <f t="shared" si="0"/>
        <v>13</v>
      </c>
    </row>
    <row r="71" spans="1:12">
      <c r="A71" s="289" t="s">
        <v>252</v>
      </c>
      <c r="B71" s="290" t="s">
        <v>231</v>
      </c>
      <c r="C71" s="321">
        <v>-396210384.97000003</v>
      </c>
      <c r="D71" s="321">
        <v>0</v>
      </c>
      <c r="E71" s="321">
        <v>7161457.8099999996</v>
      </c>
      <c r="F71" s="321">
        <v>-403371842.77999997</v>
      </c>
      <c r="G71" s="321">
        <v>0</v>
      </c>
      <c r="H71" s="322">
        <v>-403371842.77999997</v>
      </c>
      <c r="L71" s="133">
        <f t="shared" si="0"/>
        <v>13</v>
      </c>
    </row>
    <row r="72" spans="1:12">
      <c r="A72" s="289" t="s">
        <v>253</v>
      </c>
      <c r="B72" s="290" t="s">
        <v>234</v>
      </c>
      <c r="C72" s="321">
        <v>-31000000</v>
      </c>
      <c r="D72" s="321">
        <v>0</v>
      </c>
      <c r="E72" s="321">
        <v>484375</v>
      </c>
      <c r="F72" s="321">
        <v>-31484375</v>
      </c>
      <c r="G72" s="321">
        <v>0</v>
      </c>
      <c r="H72" s="322">
        <v>-31484375</v>
      </c>
      <c r="L72" s="133">
        <f t="shared" ref="L72:L135" si="1">+LEN(A72)</f>
        <v>13</v>
      </c>
    </row>
    <row r="73" spans="1:12">
      <c r="A73" s="289" t="s">
        <v>254</v>
      </c>
      <c r="B73" s="290" t="s">
        <v>237</v>
      </c>
      <c r="C73" s="321">
        <v>-4666673.01</v>
      </c>
      <c r="D73" s="321">
        <v>0</v>
      </c>
      <c r="E73" s="321">
        <v>72916.67</v>
      </c>
      <c r="F73" s="321">
        <v>-4739589.68</v>
      </c>
      <c r="G73" s="321">
        <v>0</v>
      </c>
      <c r="H73" s="322">
        <v>-4739589.68</v>
      </c>
      <c r="L73" s="133">
        <f t="shared" si="1"/>
        <v>13</v>
      </c>
    </row>
    <row r="74" spans="1:12">
      <c r="A74" s="305" t="s">
        <v>255</v>
      </c>
      <c r="B74" s="306" t="s">
        <v>221</v>
      </c>
      <c r="C74" s="319">
        <v>-235017683.83000001</v>
      </c>
      <c r="D74" s="319">
        <v>1288320.83</v>
      </c>
      <c r="E74" s="319">
        <v>3871407.5</v>
      </c>
      <c r="F74" s="319">
        <v>-237600770.5</v>
      </c>
      <c r="G74" s="319">
        <v>0</v>
      </c>
      <c r="H74" s="320">
        <v>-237600770.5</v>
      </c>
      <c r="L74" s="133">
        <f t="shared" si="1"/>
        <v>9</v>
      </c>
    </row>
    <row r="75" spans="1:12">
      <c r="A75" s="289" t="s">
        <v>256</v>
      </c>
      <c r="B75" s="290" t="s">
        <v>223</v>
      </c>
      <c r="C75" s="321">
        <v>-131069856.39</v>
      </c>
      <c r="D75" s="321">
        <v>0</v>
      </c>
      <c r="E75" s="321">
        <v>2583086.67</v>
      </c>
      <c r="F75" s="321">
        <v>-133652943.06</v>
      </c>
      <c r="G75" s="321">
        <v>0</v>
      </c>
      <c r="H75" s="322">
        <v>-133652943.06</v>
      </c>
      <c r="L75" s="133">
        <f t="shared" si="1"/>
        <v>13</v>
      </c>
    </row>
    <row r="76" spans="1:12">
      <c r="A76" s="289" t="s">
        <v>257</v>
      </c>
      <c r="B76" s="290" t="s">
        <v>242</v>
      </c>
      <c r="C76" s="321">
        <v>-103947827.44</v>
      </c>
      <c r="D76" s="321">
        <v>1288320.83</v>
      </c>
      <c r="E76" s="321">
        <v>1288320.83</v>
      </c>
      <c r="F76" s="321">
        <v>-103947827.44</v>
      </c>
      <c r="G76" s="321">
        <v>0</v>
      </c>
      <c r="H76" s="322">
        <v>-103947827.44</v>
      </c>
      <c r="L76" s="133">
        <f t="shared" si="1"/>
        <v>13</v>
      </c>
    </row>
    <row r="77" spans="1:12">
      <c r="A77" s="305" t="s">
        <v>258</v>
      </c>
      <c r="B77" s="306" t="s">
        <v>225</v>
      </c>
      <c r="C77" s="319">
        <v>-1063801445.01</v>
      </c>
      <c r="D77" s="319">
        <v>0</v>
      </c>
      <c r="E77" s="319">
        <v>16692479.84</v>
      </c>
      <c r="F77" s="319">
        <v>-1080493924.8499999</v>
      </c>
      <c r="G77" s="319">
        <v>0</v>
      </c>
      <c r="H77" s="320">
        <v>-1080493924.8499999</v>
      </c>
      <c r="L77" s="133">
        <f t="shared" si="1"/>
        <v>9</v>
      </c>
    </row>
    <row r="78" spans="1:12">
      <c r="A78" s="289" t="s">
        <v>259</v>
      </c>
      <c r="B78" s="290" t="s">
        <v>227</v>
      </c>
      <c r="C78" s="321">
        <v>-195995753.00999999</v>
      </c>
      <c r="D78" s="321">
        <v>0</v>
      </c>
      <c r="E78" s="321">
        <v>4864366.8899999997</v>
      </c>
      <c r="F78" s="321">
        <v>-200860119.90000001</v>
      </c>
      <c r="G78" s="321">
        <v>0</v>
      </c>
      <c r="H78" s="322">
        <v>-200860119.90000001</v>
      </c>
      <c r="L78" s="133">
        <f t="shared" si="1"/>
        <v>13</v>
      </c>
    </row>
    <row r="79" spans="1:12">
      <c r="A79" s="289" t="s">
        <v>260</v>
      </c>
      <c r="B79" s="290" t="s">
        <v>229</v>
      </c>
      <c r="C79" s="321">
        <v>-867805692</v>
      </c>
      <c r="D79" s="321">
        <v>0</v>
      </c>
      <c r="E79" s="321">
        <v>11828112.949999999</v>
      </c>
      <c r="F79" s="321">
        <v>-879633804.95000005</v>
      </c>
      <c r="G79" s="321">
        <v>0</v>
      </c>
      <c r="H79" s="322">
        <v>-879633804.95000005</v>
      </c>
      <c r="L79" s="133">
        <f t="shared" si="1"/>
        <v>13</v>
      </c>
    </row>
    <row r="80" spans="1:12">
      <c r="A80" s="305" t="s">
        <v>261</v>
      </c>
      <c r="B80" s="306" t="s">
        <v>262</v>
      </c>
      <c r="C80" s="319">
        <v>-183580341.31999999</v>
      </c>
      <c r="D80" s="319">
        <v>0</v>
      </c>
      <c r="E80" s="319">
        <v>2017366.44</v>
      </c>
      <c r="F80" s="319">
        <v>-185597707.75999999</v>
      </c>
      <c r="G80" s="319">
        <v>0</v>
      </c>
      <c r="H80" s="320">
        <v>-185597707.75999999</v>
      </c>
      <c r="L80" s="133">
        <f t="shared" si="1"/>
        <v>9</v>
      </c>
    </row>
    <row r="81" spans="1:12">
      <c r="A81" s="289" t="s">
        <v>263</v>
      </c>
      <c r="B81" s="290" t="s">
        <v>249</v>
      </c>
      <c r="C81" s="321">
        <v>-183580341.31999999</v>
      </c>
      <c r="D81" s="321">
        <v>0</v>
      </c>
      <c r="E81" s="321">
        <v>2017366.44</v>
      </c>
      <c r="F81" s="321">
        <v>-185597707.75999999</v>
      </c>
      <c r="G81" s="321">
        <v>0</v>
      </c>
      <c r="H81" s="322">
        <v>-185597707.75999999</v>
      </c>
      <c r="L81" s="133">
        <f t="shared" si="1"/>
        <v>13</v>
      </c>
    </row>
    <row r="82" spans="1:12">
      <c r="A82" s="305" t="s">
        <v>635</v>
      </c>
      <c r="B82" s="306" t="s">
        <v>636</v>
      </c>
      <c r="C82" s="319">
        <v>0</v>
      </c>
      <c r="D82" s="319">
        <v>0</v>
      </c>
      <c r="E82" s="319">
        <v>0</v>
      </c>
      <c r="F82" s="319">
        <v>0</v>
      </c>
      <c r="G82" s="319">
        <v>0</v>
      </c>
      <c r="H82" s="320">
        <v>0</v>
      </c>
      <c r="L82" s="133">
        <f t="shared" si="1"/>
        <v>9</v>
      </c>
    </row>
    <row r="83" spans="1:12" ht="25.5">
      <c r="A83" s="289" t="s">
        <v>637</v>
      </c>
      <c r="B83" s="290" t="s">
        <v>638</v>
      </c>
      <c r="C83" s="321">
        <v>0</v>
      </c>
      <c r="D83" s="321">
        <v>0</v>
      </c>
      <c r="E83" s="321">
        <v>0</v>
      </c>
      <c r="F83" s="321">
        <v>0</v>
      </c>
      <c r="G83" s="321">
        <v>0</v>
      </c>
      <c r="H83" s="322">
        <v>0</v>
      </c>
      <c r="L83" s="133">
        <f t="shared" si="1"/>
        <v>13</v>
      </c>
    </row>
    <row r="84" spans="1:12" ht="25.5">
      <c r="A84" s="289" t="s">
        <v>639</v>
      </c>
      <c r="B84" s="290" t="s">
        <v>640</v>
      </c>
      <c r="C84" s="321">
        <v>0</v>
      </c>
      <c r="D84" s="321">
        <v>0</v>
      </c>
      <c r="E84" s="321">
        <v>0</v>
      </c>
      <c r="F84" s="321">
        <v>0</v>
      </c>
      <c r="G84" s="321">
        <v>0</v>
      </c>
      <c r="H84" s="322">
        <v>0</v>
      </c>
      <c r="L84" s="133">
        <f t="shared" si="1"/>
        <v>13</v>
      </c>
    </row>
    <row r="85" spans="1:12" ht="25.5">
      <c r="A85" s="289" t="s">
        <v>641</v>
      </c>
      <c r="B85" s="290" t="s">
        <v>642</v>
      </c>
      <c r="C85" s="321">
        <v>0</v>
      </c>
      <c r="D85" s="321">
        <v>0</v>
      </c>
      <c r="E85" s="321">
        <v>0</v>
      </c>
      <c r="F85" s="321">
        <v>0</v>
      </c>
      <c r="G85" s="321">
        <v>0</v>
      </c>
      <c r="H85" s="322">
        <v>0</v>
      </c>
      <c r="L85" s="133">
        <f t="shared" si="1"/>
        <v>13</v>
      </c>
    </row>
    <row r="86" spans="1:12" ht="25.5">
      <c r="A86" s="287" t="s">
        <v>264</v>
      </c>
      <c r="B86" s="288" t="s">
        <v>92</v>
      </c>
      <c r="C86" s="317">
        <v>-353757467</v>
      </c>
      <c r="D86" s="317">
        <v>0</v>
      </c>
      <c r="E86" s="317">
        <v>0</v>
      </c>
      <c r="F86" s="317">
        <v>-353757467</v>
      </c>
      <c r="G86" s="317">
        <v>0</v>
      </c>
      <c r="H86" s="318">
        <v>-353757467</v>
      </c>
      <c r="L86" s="133">
        <f t="shared" si="1"/>
        <v>6</v>
      </c>
    </row>
    <row r="87" spans="1:12">
      <c r="A87" s="305" t="s">
        <v>265</v>
      </c>
      <c r="B87" s="306" t="s">
        <v>217</v>
      </c>
      <c r="C87" s="319">
        <v>-353757467</v>
      </c>
      <c r="D87" s="319">
        <v>0</v>
      </c>
      <c r="E87" s="319">
        <v>0</v>
      </c>
      <c r="F87" s="319">
        <v>-353757467</v>
      </c>
      <c r="G87" s="319">
        <v>0</v>
      </c>
      <c r="H87" s="320">
        <v>-353757467</v>
      </c>
      <c r="L87" s="133">
        <f t="shared" si="1"/>
        <v>9</v>
      </c>
    </row>
    <row r="88" spans="1:12">
      <c r="A88" s="289" t="s">
        <v>266</v>
      </c>
      <c r="B88" s="290" t="s">
        <v>231</v>
      </c>
      <c r="C88" s="321">
        <v>-343725899</v>
      </c>
      <c r="D88" s="321">
        <v>0</v>
      </c>
      <c r="E88" s="321">
        <v>0</v>
      </c>
      <c r="F88" s="321">
        <v>-343725899</v>
      </c>
      <c r="G88" s="321">
        <v>0</v>
      </c>
      <c r="H88" s="322">
        <v>-343725899</v>
      </c>
      <c r="L88" s="133">
        <f t="shared" si="1"/>
        <v>13</v>
      </c>
    </row>
    <row r="89" spans="1:12">
      <c r="A89" s="289" t="s">
        <v>267</v>
      </c>
      <c r="B89" s="290" t="s">
        <v>234</v>
      </c>
      <c r="C89" s="321">
        <v>-5965329</v>
      </c>
      <c r="D89" s="321">
        <v>0</v>
      </c>
      <c r="E89" s="321">
        <v>0</v>
      </c>
      <c r="F89" s="321">
        <v>-5965329</v>
      </c>
      <c r="G89" s="321">
        <v>0</v>
      </c>
      <c r="H89" s="322">
        <v>-5965329</v>
      </c>
      <c r="L89" s="133">
        <f t="shared" si="1"/>
        <v>13</v>
      </c>
    </row>
    <row r="90" spans="1:12">
      <c r="A90" s="289" t="s">
        <v>268</v>
      </c>
      <c r="B90" s="290" t="s">
        <v>237</v>
      </c>
      <c r="C90" s="321">
        <v>-4066239</v>
      </c>
      <c r="D90" s="321">
        <v>0</v>
      </c>
      <c r="E90" s="321">
        <v>0</v>
      </c>
      <c r="F90" s="321">
        <v>-4066239</v>
      </c>
      <c r="G90" s="321">
        <v>0</v>
      </c>
      <c r="H90" s="322">
        <v>-4066239</v>
      </c>
      <c r="L90" s="133">
        <f t="shared" si="1"/>
        <v>13</v>
      </c>
    </row>
    <row r="91" spans="1:12">
      <c r="A91" s="139" t="s">
        <v>48</v>
      </c>
      <c r="B91" s="140" t="s">
        <v>49</v>
      </c>
      <c r="C91" s="315">
        <v>7254879838.0299997</v>
      </c>
      <c r="D91" s="315">
        <v>9240964752.9200001</v>
      </c>
      <c r="E91" s="315">
        <v>1857612049.72</v>
      </c>
      <c r="F91" s="315">
        <v>14638232541.23</v>
      </c>
      <c r="G91" s="315">
        <v>14638232541.23</v>
      </c>
      <c r="H91" s="316">
        <v>0</v>
      </c>
      <c r="L91" s="133">
        <f t="shared" si="1"/>
        <v>3</v>
      </c>
    </row>
    <row r="92" spans="1:12">
      <c r="A92" s="287" t="s">
        <v>50</v>
      </c>
      <c r="B92" s="288" t="s">
        <v>51</v>
      </c>
      <c r="C92" s="317">
        <v>529293000.94999999</v>
      </c>
      <c r="D92" s="317">
        <v>197879269.91999999</v>
      </c>
      <c r="E92" s="317">
        <v>200990604.69</v>
      </c>
      <c r="F92" s="317">
        <v>526181666.18000001</v>
      </c>
      <c r="G92" s="317">
        <v>526181666.18000001</v>
      </c>
      <c r="H92" s="318">
        <v>0</v>
      </c>
      <c r="L92" s="133">
        <f t="shared" si="1"/>
        <v>6</v>
      </c>
    </row>
    <row r="93" spans="1:12">
      <c r="A93" s="305" t="s">
        <v>269</v>
      </c>
      <c r="B93" s="306" t="s">
        <v>270</v>
      </c>
      <c r="C93" s="319">
        <v>109651481</v>
      </c>
      <c r="D93" s="319">
        <v>0</v>
      </c>
      <c r="E93" s="319">
        <v>15825281</v>
      </c>
      <c r="F93" s="319">
        <v>93826200</v>
      </c>
      <c r="G93" s="319">
        <v>93826200</v>
      </c>
      <c r="H93" s="320">
        <v>0</v>
      </c>
      <c r="L93" s="133">
        <f t="shared" si="1"/>
        <v>9</v>
      </c>
    </row>
    <row r="94" spans="1:12">
      <c r="A94" s="289" t="s">
        <v>271</v>
      </c>
      <c r="B94" s="290" t="s">
        <v>270</v>
      </c>
      <c r="C94" s="321">
        <v>109651481</v>
      </c>
      <c r="D94" s="321">
        <v>0</v>
      </c>
      <c r="E94" s="321">
        <v>15825281</v>
      </c>
      <c r="F94" s="321">
        <v>93826200</v>
      </c>
      <c r="G94" s="321">
        <v>93826200</v>
      </c>
      <c r="H94" s="322">
        <v>0</v>
      </c>
      <c r="L94" s="133">
        <f t="shared" si="1"/>
        <v>13</v>
      </c>
    </row>
    <row r="95" spans="1:12">
      <c r="A95" s="305" t="s">
        <v>272</v>
      </c>
      <c r="B95" s="306" t="s">
        <v>273</v>
      </c>
      <c r="C95" s="319">
        <v>127056323.92</v>
      </c>
      <c r="D95" s="319">
        <v>98939634.959999993</v>
      </c>
      <c r="E95" s="319">
        <v>47926966.590000004</v>
      </c>
      <c r="F95" s="319">
        <v>178068992.28999999</v>
      </c>
      <c r="G95" s="319">
        <v>178068992.28999999</v>
      </c>
      <c r="H95" s="320">
        <v>0</v>
      </c>
      <c r="L95" s="133">
        <f t="shared" si="1"/>
        <v>9</v>
      </c>
    </row>
    <row r="96" spans="1:12" ht="25.5">
      <c r="A96" s="289" t="s">
        <v>274</v>
      </c>
      <c r="B96" s="290" t="s">
        <v>273</v>
      </c>
      <c r="C96" s="321">
        <v>127056323.92</v>
      </c>
      <c r="D96" s="321">
        <v>98939634.959999993</v>
      </c>
      <c r="E96" s="321">
        <v>47926966.590000004</v>
      </c>
      <c r="F96" s="321">
        <v>178068992.28999999</v>
      </c>
      <c r="G96" s="321">
        <v>178068992.28999999</v>
      </c>
      <c r="H96" s="322">
        <v>0</v>
      </c>
      <c r="L96" s="133">
        <f t="shared" si="1"/>
        <v>13</v>
      </c>
    </row>
    <row r="97" spans="1:12">
      <c r="A97" s="305" t="s">
        <v>275</v>
      </c>
      <c r="B97" s="306" t="s">
        <v>276</v>
      </c>
      <c r="C97" s="319">
        <v>292585196.02999997</v>
      </c>
      <c r="D97" s="319">
        <v>98939634.959999993</v>
      </c>
      <c r="E97" s="319">
        <v>137238357.09999999</v>
      </c>
      <c r="F97" s="319">
        <v>254286473.88999999</v>
      </c>
      <c r="G97" s="319">
        <v>254286473.88999999</v>
      </c>
      <c r="H97" s="320">
        <v>0</v>
      </c>
      <c r="L97" s="133">
        <f t="shared" si="1"/>
        <v>9</v>
      </c>
    </row>
    <row r="98" spans="1:12">
      <c r="A98" s="289" t="s">
        <v>277</v>
      </c>
      <c r="B98" s="290" t="s">
        <v>276</v>
      </c>
      <c r="C98" s="321">
        <v>292585196.02999997</v>
      </c>
      <c r="D98" s="321">
        <v>98939634.959999993</v>
      </c>
      <c r="E98" s="321">
        <v>137238357.09999999</v>
      </c>
      <c r="F98" s="321">
        <v>254286473.88999999</v>
      </c>
      <c r="G98" s="321">
        <v>254286473.88999999</v>
      </c>
      <c r="H98" s="322">
        <v>0</v>
      </c>
      <c r="L98" s="133">
        <f t="shared" si="1"/>
        <v>13</v>
      </c>
    </row>
    <row r="99" spans="1:12">
      <c r="A99" s="287" t="s">
        <v>643</v>
      </c>
      <c r="B99" s="288" t="s">
        <v>53</v>
      </c>
      <c r="C99" s="317">
        <v>0</v>
      </c>
      <c r="D99" s="317">
        <v>3195442</v>
      </c>
      <c r="E99" s="317">
        <v>223516</v>
      </c>
      <c r="F99" s="317">
        <v>2971926</v>
      </c>
      <c r="G99" s="317">
        <v>2971926</v>
      </c>
      <c r="H99" s="318">
        <v>0</v>
      </c>
      <c r="L99" s="133">
        <f t="shared" si="1"/>
        <v>6</v>
      </c>
    </row>
    <row r="100" spans="1:12">
      <c r="A100" s="305" t="s">
        <v>644</v>
      </c>
      <c r="B100" s="306" t="s">
        <v>645</v>
      </c>
      <c r="C100" s="319">
        <v>0</v>
      </c>
      <c r="D100" s="319">
        <v>3195442</v>
      </c>
      <c r="E100" s="319">
        <v>223516</v>
      </c>
      <c r="F100" s="319">
        <v>2971926</v>
      </c>
      <c r="G100" s="319">
        <v>2971926</v>
      </c>
      <c r="H100" s="320">
        <v>0</v>
      </c>
      <c r="L100" s="133">
        <f t="shared" si="1"/>
        <v>9</v>
      </c>
    </row>
    <row r="101" spans="1:12">
      <c r="A101" s="289" t="s">
        <v>646</v>
      </c>
      <c r="B101" s="290" t="s">
        <v>645</v>
      </c>
      <c r="C101" s="321">
        <v>0</v>
      </c>
      <c r="D101" s="321">
        <v>3195442</v>
      </c>
      <c r="E101" s="321">
        <v>223516</v>
      </c>
      <c r="F101" s="321">
        <v>2971926</v>
      </c>
      <c r="G101" s="321">
        <v>2971926</v>
      </c>
      <c r="H101" s="322">
        <v>0</v>
      </c>
      <c r="L101" s="133">
        <f t="shared" si="1"/>
        <v>13</v>
      </c>
    </row>
    <row r="102" spans="1:12">
      <c r="A102" s="305" t="s">
        <v>647</v>
      </c>
      <c r="B102" s="306" t="s">
        <v>648</v>
      </c>
      <c r="C102" s="319">
        <v>0</v>
      </c>
      <c r="D102" s="319">
        <v>0</v>
      </c>
      <c r="E102" s="319">
        <v>0</v>
      </c>
      <c r="F102" s="319">
        <v>0</v>
      </c>
      <c r="G102" s="319">
        <v>0</v>
      </c>
      <c r="H102" s="320">
        <v>0</v>
      </c>
      <c r="L102" s="133">
        <f t="shared" si="1"/>
        <v>9</v>
      </c>
    </row>
    <row r="103" spans="1:12">
      <c r="A103" s="289" t="s">
        <v>649</v>
      </c>
      <c r="B103" s="290" t="s">
        <v>650</v>
      </c>
      <c r="C103" s="321">
        <v>0</v>
      </c>
      <c r="D103" s="321">
        <v>0</v>
      </c>
      <c r="E103" s="321">
        <v>0</v>
      </c>
      <c r="F103" s="321">
        <v>0</v>
      </c>
      <c r="G103" s="321">
        <v>0</v>
      </c>
      <c r="H103" s="322">
        <v>0</v>
      </c>
      <c r="L103" s="133">
        <f t="shared" si="1"/>
        <v>13</v>
      </c>
    </row>
    <row r="104" spans="1:12">
      <c r="A104" s="287" t="s">
        <v>54</v>
      </c>
      <c r="B104" s="288" t="s">
        <v>55</v>
      </c>
      <c r="C104" s="317">
        <v>6327716799.0900002</v>
      </c>
      <c r="D104" s="317">
        <v>9039890041</v>
      </c>
      <c r="E104" s="317">
        <v>1654501292.03</v>
      </c>
      <c r="F104" s="317">
        <v>13713105548.059999</v>
      </c>
      <c r="G104" s="317">
        <v>13713105548.059999</v>
      </c>
      <c r="H104" s="318">
        <v>0</v>
      </c>
      <c r="L104" s="133">
        <f t="shared" si="1"/>
        <v>6</v>
      </c>
    </row>
    <row r="105" spans="1:12">
      <c r="A105" s="305" t="s">
        <v>278</v>
      </c>
      <c r="B105" s="306" t="s">
        <v>279</v>
      </c>
      <c r="C105" s="319">
        <v>6327716799.0900002</v>
      </c>
      <c r="D105" s="319">
        <v>9039890041</v>
      </c>
      <c r="E105" s="319">
        <v>1654501292.03</v>
      </c>
      <c r="F105" s="319">
        <v>13713105548.059999</v>
      </c>
      <c r="G105" s="319">
        <v>13713105548.059999</v>
      </c>
      <c r="H105" s="320">
        <v>0</v>
      </c>
      <c r="L105" s="133">
        <f t="shared" si="1"/>
        <v>9</v>
      </c>
    </row>
    <row r="106" spans="1:12">
      <c r="A106" s="289" t="s">
        <v>651</v>
      </c>
      <c r="B106" s="290" t="s">
        <v>279</v>
      </c>
      <c r="C106" s="321">
        <v>0</v>
      </c>
      <c r="D106" s="321">
        <v>124020207</v>
      </c>
      <c r="E106" s="321">
        <v>0</v>
      </c>
      <c r="F106" s="321">
        <v>124020207</v>
      </c>
      <c r="G106" s="321">
        <v>124020207</v>
      </c>
      <c r="H106" s="322">
        <v>0</v>
      </c>
      <c r="L106" s="133">
        <f t="shared" si="1"/>
        <v>13</v>
      </c>
    </row>
    <row r="107" spans="1:12">
      <c r="A107" s="289" t="s">
        <v>280</v>
      </c>
      <c r="B107" s="290" t="s">
        <v>281</v>
      </c>
      <c r="C107" s="321">
        <v>6327716799.0900002</v>
      </c>
      <c r="D107" s="321">
        <v>8915869834</v>
      </c>
      <c r="E107" s="321">
        <v>1654501292.03</v>
      </c>
      <c r="F107" s="321">
        <v>13589085341.059999</v>
      </c>
      <c r="G107" s="321">
        <v>13589085341.059999</v>
      </c>
      <c r="H107" s="322">
        <v>0</v>
      </c>
      <c r="L107" s="133">
        <f t="shared" si="1"/>
        <v>13</v>
      </c>
    </row>
    <row r="108" spans="1:12">
      <c r="A108" s="287" t="s">
        <v>56</v>
      </c>
      <c r="B108" s="288" t="s">
        <v>57</v>
      </c>
      <c r="C108" s="317">
        <v>429213051.63999999</v>
      </c>
      <c r="D108" s="317">
        <v>0</v>
      </c>
      <c r="E108" s="317">
        <v>0</v>
      </c>
      <c r="F108" s="317">
        <v>429213051.63999999</v>
      </c>
      <c r="G108" s="317">
        <v>429213051.63999999</v>
      </c>
      <c r="H108" s="318">
        <v>0</v>
      </c>
      <c r="L108" s="133">
        <f t="shared" si="1"/>
        <v>6</v>
      </c>
    </row>
    <row r="109" spans="1:12">
      <c r="A109" s="305" t="s">
        <v>282</v>
      </c>
      <c r="B109" s="306" t="s">
        <v>283</v>
      </c>
      <c r="C109" s="319">
        <v>429213051.63999999</v>
      </c>
      <c r="D109" s="319">
        <v>0</v>
      </c>
      <c r="E109" s="319">
        <v>0</v>
      </c>
      <c r="F109" s="319">
        <v>429213051.63999999</v>
      </c>
      <c r="G109" s="319">
        <v>429213051.63999999</v>
      </c>
      <c r="H109" s="320">
        <v>0</v>
      </c>
      <c r="L109" s="133">
        <f t="shared" si="1"/>
        <v>9</v>
      </c>
    </row>
    <row r="110" spans="1:12">
      <c r="A110" s="289" t="s">
        <v>284</v>
      </c>
      <c r="B110" s="290" t="s">
        <v>283</v>
      </c>
      <c r="C110" s="321">
        <v>429213051.63999999</v>
      </c>
      <c r="D110" s="321">
        <v>0</v>
      </c>
      <c r="E110" s="321">
        <v>0</v>
      </c>
      <c r="F110" s="321">
        <v>429213051.63999999</v>
      </c>
      <c r="G110" s="321">
        <v>429213051.63999999</v>
      </c>
      <c r="H110" s="322">
        <v>0</v>
      </c>
      <c r="L110" s="133">
        <f t="shared" si="1"/>
        <v>13</v>
      </c>
    </row>
    <row r="111" spans="1:12">
      <c r="A111" s="305" t="s">
        <v>657</v>
      </c>
      <c r="B111" s="306" t="s">
        <v>658</v>
      </c>
      <c r="C111" s="319">
        <v>0</v>
      </c>
      <c r="D111" s="319">
        <v>0</v>
      </c>
      <c r="E111" s="319">
        <v>0</v>
      </c>
      <c r="F111" s="319">
        <v>0</v>
      </c>
      <c r="G111" s="319">
        <v>0</v>
      </c>
      <c r="H111" s="320">
        <v>0</v>
      </c>
      <c r="L111" s="133">
        <f t="shared" si="1"/>
        <v>9</v>
      </c>
    </row>
    <row r="112" spans="1:12">
      <c r="A112" s="289" t="s">
        <v>659</v>
      </c>
      <c r="B112" s="290" t="s">
        <v>658</v>
      </c>
      <c r="C112" s="321">
        <v>0</v>
      </c>
      <c r="D112" s="321">
        <v>0</v>
      </c>
      <c r="E112" s="321">
        <v>0</v>
      </c>
      <c r="F112" s="321">
        <v>0</v>
      </c>
      <c r="G112" s="321">
        <v>0</v>
      </c>
      <c r="H112" s="322">
        <v>0</v>
      </c>
      <c r="L112" s="133">
        <f t="shared" si="1"/>
        <v>13</v>
      </c>
    </row>
    <row r="113" spans="1:12" ht="25.5">
      <c r="A113" s="287" t="s">
        <v>60</v>
      </c>
      <c r="B113" s="288" t="s">
        <v>61</v>
      </c>
      <c r="C113" s="317">
        <v>-31343013.649999999</v>
      </c>
      <c r="D113" s="317">
        <v>0</v>
      </c>
      <c r="E113" s="317">
        <v>1896637</v>
      </c>
      <c r="F113" s="317">
        <v>-33239650.649999999</v>
      </c>
      <c r="G113" s="317">
        <v>-33239650.649999999</v>
      </c>
      <c r="H113" s="318">
        <v>0</v>
      </c>
      <c r="L113" s="133">
        <f t="shared" si="1"/>
        <v>6</v>
      </c>
    </row>
    <row r="114" spans="1:12">
      <c r="A114" s="305" t="s">
        <v>285</v>
      </c>
      <c r="B114" s="306" t="s">
        <v>283</v>
      </c>
      <c r="C114" s="319">
        <v>-31343013.649999999</v>
      </c>
      <c r="D114" s="319">
        <v>0</v>
      </c>
      <c r="E114" s="319">
        <v>1896637</v>
      </c>
      <c r="F114" s="319">
        <v>-33239650.649999999</v>
      </c>
      <c r="G114" s="319">
        <v>-33239650.649999999</v>
      </c>
      <c r="H114" s="320">
        <v>0</v>
      </c>
      <c r="L114" s="133">
        <f t="shared" si="1"/>
        <v>9</v>
      </c>
    </row>
    <row r="115" spans="1:12">
      <c r="A115" s="289" t="s">
        <v>286</v>
      </c>
      <c r="B115" s="290" t="s">
        <v>283</v>
      </c>
      <c r="C115" s="321">
        <v>-31343013.649999999</v>
      </c>
      <c r="D115" s="321">
        <v>0</v>
      </c>
      <c r="E115" s="321">
        <v>1896637</v>
      </c>
      <c r="F115" s="321">
        <v>-33239650.649999999</v>
      </c>
      <c r="G115" s="321">
        <v>-33239650.649999999</v>
      </c>
      <c r="H115" s="322">
        <v>0</v>
      </c>
      <c r="L115" s="133">
        <f t="shared" si="1"/>
        <v>13</v>
      </c>
    </row>
    <row r="116" spans="1:12">
      <c r="A116" s="305" t="s">
        <v>660</v>
      </c>
      <c r="B116" s="306" t="s">
        <v>658</v>
      </c>
      <c r="C116" s="319">
        <v>0</v>
      </c>
      <c r="D116" s="319">
        <v>0</v>
      </c>
      <c r="E116" s="319">
        <v>0</v>
      </c>
      <c r="F116" s="319">
        <v>0</v>
      </c>
      <c r="G116" s="319">
        <v>0</v>
      </c>
      <c r="H116" s="320">
        <v>0</v>
      </c>
      <c r="L116" s="133">
        <f t="shared" si="1"/>
        <v>9</v>
      </c>
    </row>
    <row r="117" spans="1:12">
      <c r="A117" s="289" t="s">
        <v>661</v>
      </c>
      <c r="B117" s="290" t="s">
        <v>658</v>
      </c>
      <c r="C117" s="321">
        <v>0</v>
      </c>
      <c r="D117" s="321">
        <v>0</v>
      </c>
      <c r="E117" s="321">
        <v>0</v>
      </c>
      <c r="F117" s="321">
        <v>0</v>
      </c>
      <c r="G117" s="321">
        <v>0</v>
      </c>
      <c r="H117" s="322">
        <v>0</v>
      </c>
      <c r="L117" s="133">
        <f t="shared" si="1"/>
        <v>13</v>
      </c>
    </row>
    <row r="118" spans="1:12">
      <c r="A118" s="137" t="s">
        <v>287</v>
      </c>
      <c r="B118" s="138" t="s">
        <v>13</v>
      </c>
      <c r="C118" s="323">
        <v>6173334055.0200005</v>
      </c>
      <c r="D118" s="323">
        <v>6858582473.6199999</v>
      </c>
      <c r="E118" s="323">
        <v>14335357534.440001</v>
      </c>
      <c r="F118" s="323">
        <v>13650109115.84</v>
      </c>
      <c r="G118" s="323">
        <v>10590639389.780001</v>
      </c>
      <c r="H118" s="324">
        <v>3059469726.0599999</v>
      </c>
      <c r="L118" s="133">
        <f t="shared" si="1"/>
        <v>1</v>
      </c>
    </row>
    <row r="119" spans="1:12">
      <c r="A119" s="139" t="s">
        <v>18</v>
      </c>
      <c r="B119" s="140" t="s">
        <v>19</v>
      </c>
      <c r="C119" s="315">
        <v>917205139.42999995</v>
      </c>
      <c r="D119" s="315">
        <v>6200632180.6199999</v>
      </c>
      <c r="E119" s="315">
        <v>8446951147.6199999</v>
      </c>
      <c r="F119" s="315">
        <v>3163524106.4299998</v>
      </c>
      <c r="G119" s="315">
        <v>2949903333.3699999</v>
      </c>
      <c r="H119" s="316">
        <v>213620773.06</v>
      </c>
      <c r="L119" s="133">
        <f t="shared" si="1"/>
        <v>3</v>
      </c>
    </row>
    <row r="120" spans="1:12">
      <c r="A120" s="287" t="s">
        <v>22</v>
      </c>
      <c r="B120" s="288" t="s">
        <v>23</v>
      </c>
      <c r="C120" s="317">
        <v>0</v>
      </c>
      <c r="D120" s="317">
        <v>569477292.59000003</v>
      </c>
      <c r="E120" s="317">
        <v>569477292.59000003</v>
      </c>
      <c r="F120" s="317">
        <v>0</v>
      </c>
      <c r="G120" s="317">
        <v>0</v>
      </c>
      <c r="H120" s="318">
        <v>0</v>
      </c>
      <c r="L120" s="133">
        <f t="shared" si="1"/>
        <v>6</v>
      </c>
    </row>
    <row r="121" spans="1:12">
      <c r="A121" s="305" t="s">
        <v>288</v>
      </c>
      <c r="B121" s="306" t="s">
        <v>276</v>
      </c>
      <c r="C121" s="319">
        <v>0</v>
      </c>
      <c r="D121" s="319">
        <v>673495.45</v>
      </c>
      <c r="E121" s="319">
        <v>673495.45</v>
      </c>
      <c r="F121" s="319">
        <v>0</v>
      </c>
      <c r="G121" s="319">
        <v>0</v>
      </c>
      <c r="H121" s="320">
        <v>0</v>
      </c>
      <c r="L121" s="133">
        <f t="shared" si="1"/>
        <v>9</v>
      </c>
    </row>
    <row r="122" spans="1:12">
      <c r="A122" s="289" t="s">
        <v>289</v>
      </c>
      <c r="B122" s="290" t="s">
        <v>276</v>
      </c>
      <c r="C122" s="321">
        <v>0</v>
      </c>
      <c r="D122" s="321">
        <v>673495.45</v>
      </c>
      <c r="E122" s="321">
        <v>673495.45</v>
      </c>
      <c r="F122" s="321">
        <v>0</v>
      </c>
      <c r="G122" s="321">
        <v>0</v>
      </c>
      <c r="H122" s="322">
        <v>0</v>
      </c>
      <c r="L122" s="133">
        <f t="shared" si="1"/>
        <v>13</v>
      </c>
    </row>
    <row r="123" spans="1:12">
      <c r="A123" s="305" t="s">
        <v>290</v>
      </c>
      <c r="B123" s="306" t="s">
        <v>291</v>
      </c>
      <c r="C123" s="319">
        <v>0</v>
      </c>
      <c r="D123" s="319">
        <v>568803797.13999999</v>
      </c>
      <c r="E123" s="319">
        <v>568803797.13999999</v>
      </c>
      <c r="F123" s="319">
        <v>0</v>
      </c>
      <c r="G123" s="319">
        <v>0</v>
      </c>
      <c r="H123" s="320">
        <v>0</v>
      </c>
      <c r="L123" s="133">
        <f t="shared" si="1"/>
        <v>9</v>
      </c>
    </row>
    <row r="124" spans="1:12">
      <c r="A124" s="289" t="s">
        <v>292</v>
      </c>
      <c r="B124" s="290" t="s">
        <v>293</v>
      </c>
      <c r="C124" s="321">
        <v>0</v>
      </c>
      <c r="D124" s="321">
        <v>568803797.13999999</v>
      </c>
      <c r="E124" s="321">
        <v>568803797.13999999</v>
      </c>
      <c r="F124" s="321">
        <v>0</v>
      </c>
      <c r="G124" s="321">
        <v>0</v>
      </c>
      <c r="H124" s="322">
        <v>0</v>
      </c>
      <c r="L124" s="133">
        <f t="shared" si="1"/>
        <v>13</v>
      </c>
    </row>
    <row r="125" spans="1:12">
      <c r="A125" s="287" t="s">
        <v>26</v>
      </c>
      <c r="B125" s="288" t="s">
        <v>27</v>
      </c>
      <c r="C125" s="317">
        <v>7046718</v>
      </c>
      <c r="D125" s="317">
        <v>5403288033.5500002</v>
      </c>
      <c r="E125" s="317">
        <v>7617379349.5500002</v>
      </c>
      <c r="F125" s="317">
        <v>2221138034</v>
      </c>
      <c r="G125" s="317">
        <v>2214247316</v>
      </c>
      <c r="H125" s="318">
        <v>6890718</v>
      </c>
      <c r="L125" s="133">
        <f t="shared" si="1"/>
        <v>6</v>
      </c>
    </row>
    <row r="126" spans="1:12">
      <c r="A126" s="305" t="s">
        <v>662</v>
      </c>
      <c r="B126" s="306" t="s">
        <v>663</v>
      </c>
      <c r="C126" s="319">
        <v>0</v>
      </c>
      <c r="D126" s="319">
        <v>0</v>
      </c>
      <c r="E126" s="319">
        <v>0</v>
      </c>
      <c r="F126" s="319">
        <v>0</v>
      </c>
      <c r="G126" s="319"/>
      <c r="H126" s="320"/>
      <c r="L126" s="133">
        <f t="shared" si="1"/>
        <v>9</v>
      </c>
    </row>
    <row r="127" spans="1:12">
      <c r="A127" s="289" t="s">
        <v>664</v>
      </c>
      <c r="B127" s="290" t="s">
        <v>665</v>
      </c>
      <c r="C127" s="321">
        <v>0</v>
      </c>
      <c r="D127" s="321">
        <v>0</v>
      </c>
      <c r="E127" s="321">
        <v>0</v>
      </c>
      <c r="F127" s="321">
        <v>0</v>
      </c>
      <c r="G127" s="321"/>
      <c r="H127" s="322"/>
      <c r="L127" s="133">
        <f t="shared" si="1"/>
        <v>13</v>
      </c>
    </row>
    <row r="128" spans="1:12">
      <c r="A128" s="305" t="s">
        <v>294</v>
      </c>
      <c r="B128" s="306" t="s">
        <v>295</v>
      </c>
      <c r="C128" s="319">
        <v>7046718</v>
      </c>
      <c r="D128" s="319">
        <v>5403288033.5500002</v>
      </c>
      <c r="E128" s="319">
        <v>7617379349.5500002</v>
      </c>
      <c r="F128" s="319">
        <v>2221138034</v>
      </c>
      <c r="G128" s="319">
        <v>2214247316</v>
      </c>
      <c r="H128" s="320">
        <v>6890718</v>
      </c>
      <c r="L128" s="133">
        <f t="shared" si="1"/>
        <v>9</v>
      </c>
    </row>
    <row r="129" spans="1:12">
      <c r="A129" s="289" t="s">
        <v>296</v>
      </c>
      <c r="B129" s="290" t="s">
        <v>295</v>
      </c>
      <c r="C129" s="321">
        <v>7046718</v>
      </c>
      <c r="D129" s="321">
        <v>5403288033.5500002</v>
      </c>
      <c r="E129" s="321">
        <v>7617379349.5500002</v>
      </c>
      <c r="F129" s="321">
        <v>2221138034</v>
      </c>
      <c r="G129" s="321">
        <v>2214247316</v>
      </c>
      <c r="H129" s="322">
        <v>6890718</v>
      </c>
      <c r="L129" s="133">
        <f t="shared" si="1"/>
        <v>13</v>
      </c>
    </row>
    <row r="130" spans="1:12">
      <c r="A130" s="305" t="s">
        <v>576</v>
      </c>
      <c r="B130" s="306" t="s">
        <v>577</v>
      </c>
      <c r="C130" s="319">
        <v>0</v>
      </c>
      <c r="D130" s="319">
        <v>0</v>
      </c>
      <c r="E130" s="319">
        <v>0</v>
      </c>
      <c r="F130" s="319">
        <v>0</v>
      </c>
      <c r="G130" s="319"/>
      <c r="H130" s="320"/>
      <c r="L130" s="133">
        <f t="shared" si="1"/>
        <v>9</v>
      </c>
    </row>
    <row r="131" spans="1:12" ht="25.5">
      <c r="A131" s="289" t="s">
        <v>578</v>
      </c>
      <c r="B131" s="290" t="s">
        <v>579</v>
      </c>
      <c r="C131" s="321">
        <v>0</v>
      </c>
      <c r="D131" s="321">
        <v>0</v>
      </c>
      <c r="E131" s="321">
        <v>0</v>
      </c>
      <c r="F131" s="321">
        <v>0</v>
      </c>
      <c r="G131" s="321"/>
      <c r="H131" s="322"/>
      <c r="L131" s="133">
        <f t="shared" si="1"/>
        <v>13</v>
      </c>
    </row>
    <row r="132" spans="1:12">
      <c r="A132" s="305" t="s">
        <v>666</v>
      </c>
      <c r="B132" s="306" t="s">
        <v>667</v>
      </c>
      <c r="C132" s="319">
        <v>0</v>
      </c>
      <c r="D132" s="319">
        <v>0</v>
      </c>
      <c r="E132" s="319">
        <v>0</v>
      </c>
      <c r="F132" s="319">
        <v>0</v>
      </c>
      <c r="G132" s="319"/>
      <c r="H132" s="320"/>
      <c r="L132" s="133">
        <f t="shared" si="1"/>
        <v>9</v>
      </c>
    </row>
    <row r="133" spans="1:12">
      <c r="A133" s="289" t="s">
        <v>668</v>
      </c>
      <c r="B133" s="290" t="s">
        <v>667</v>
      </c>
      <c r="C133" s="321">
        <v>0</v>
      </c>
      <c r="D133" s="321">
        <v>0</v>
      </c>
      <c r="E133" s="321">
        <v>0</v>
      </c>
      <c r="F133" s="321">
        <v>0</v>
      </c>
      <c r="G133" s="321"/>
      <c r="H133" s="322"/>
      <c r="L133" s="133">
        <f t="shared" si="1"/>
        <v>13</v>
      </c>
    </row>
    <row r="134" spans="1:12">
      <c r="A134" s="287" t="s">
        <v>30</v>
      </c>
      <c r="B134" s="288" t="s">
        <v>31</v>
      </c>
      <c r="C134" s="317">
        <v>57200</v>
      </c>
      <c r="D134" s="317">
        <v>123969431</v>
      </c>
      <c r="E134" s="317">
        <v>129278105</v>
      </c>
      <c r="F134" s="317">
        <v>5365874</v>
      </c>
      <c r="G134" s="317">
        <v>5365874</v>
      </c>
      <c r="H134" s="318">
        <v>0</v>
      </c>
      <c r="L134" s="133">
        <f t="shared" si="1"/>
        <v>6</v>
      </c>
    </row>
    <row r="135" spans="1:12">
      <c r="A135" s="305" t="s">
        <v>297</v>
      </c>
      <c r="B135" s="306" t="s">
        <v>298</v>
      </c>
      <c r="C135" s="319">
        <v>28600</v>
      </c>
      <c r="D135" s="319">
        <v>38063200</v>
      </c>
      <c r="E135" s="319">
        <v>38034600</v>
      </c>
      <c r="F135" s="319">
        <v>0</v>
      </c>
      <c r="G135" s="319">
        <v>0</v>
      </c>
      <c r="H135" s="320">
        <v>0</v>
      </c>
      <c r="L135" s="133">
        <f t="shared" si="1"/>
        <v>9</v>
      </c>
    </row>
    <row r="136" spans="1:12">
      <c r="A136" s="289" t="s">
        <v>299</v>
      </c>
      <c r="B136" s="290" t="s">
        <v>298</v>
      </c>
      <c r="C136" s="321">
        <v>28600</v>
      </c>
      <c r="D136" s="321">
        <v>38063200</v>
      </c>
      <c r="E136" s="321">
        <v>38034600</v>
      </c>
      <c r="F136" s="321">
        <v>0</v>
      </c>
      <c r="G136" s="321">
        <v>0</v>
      </c>
      <c r="H136" s="322">
        <v>0</v>
      </c>
      <c r="L136" s="133">
        <f t="shared" ref="L136:L199" si="2">+LEN(A136)</f>
        <v>13</v>
      </c>
    </row>
    <row r="137" spans="1:12">
      <c r="A137" s="305" t="s">
        <v>300</v>
      </c>
      <c r="B137" s="306" t="s">
        <v>301</v>
      </c>
      <c r="C137" s="319">
        <v>28600</v>
      </c>
      <c r="D137" s="319">
        <v>20859100</v>
      </c>
      <c r="E137" s="319">
        <v>20830500</v>
      </c>
      <c r="F137" s="319">
        <v>0</v>
      </c>
      <c r="G137" s="319">
        <v>0</v>
      </c>
      <c r="H137" s="320">
        <v>0</v>
      </c>
      <c r="L137" s="133">
        <f t="shared" si="2"/>
        <v>9</v>
      </c>
    </row>
    <row r="138" spans="1:12">
      <c r="A138" s="289" t="s">
        <v>302</v>
      </c>
      <c r="B138" s="290" t="s">
        <v>301</v>
      </c>
      <c r="C138" s="321">
        <v>28600</v>
      </c>
      <c r="D138" s="321">
        <v>20859100</v>
      </c>
      <c r="E138" s="321">
        <v>20830500</v>
      </c>
      <c r="F138" s="321">
        <v>0</v>
      </c>
      <c r="G138" s="321">
        <v>0</v>
      </c>
      <c r="H138" s="322">
        <v>0</v>
      </c>
      <c r="L138" s="133">
        <f t="shared" si="2"/>
        <v>13</v>
      </c>
    </row>
    <row r="139" spans="1:12">
      <c r="A139" s="305" t="s">
        <v>303</v>
      </c>
      <c r="B139" s="306" t="s">
        <v>304</v>
      </c>
      <c r="C139" s="319">
        <v>0</v>
      </c>
      <c r="D139" s="319">
        <v>5314603</v>
      </c>
      <c r="E139" s="319">
        <v>5314603</v>
      </c>
      <c r="F139" s="319">
        <v>0</v>
      </c>
      <c r="G139" s="319">
        <v>0</v>
      </c>
      <c r="H139" s="320">
        <v>0</v>
      </c>
      <c r="L139" s="133">
        <f t="shared" si="2"/>
        <v>9</v>
      </c>
    </row>
    <row r="140" spans="1:12">
      <c r="A140" s="289" t="s">
        <v>305</v>
      </c>
      <c r="B140" s="290" t="s">
        <v>304</v>
      </c>
      <c r="C140" s="321">
        <v>0</v>
      </c>
      <c r="D140" s="321">
        <v>5314603</v>
      </c>
      <c r="E140" s="321">
        <v>5314603</v>
      </c>
      <c r="F140" s="321">
        <v>0</v>
      </c>
      <c r="G140" s="321">
        <v>0</v>
      </c>
      <c r="H140" s="322">
        <v>0</v>
      </c>
      <c r="L140" s="133">
        <f t="shared" si="2"/>
        <v>13</v>
      </c>
    </row>
    <row r="141" spans="1:12">
      <c r="A141" s="305" t="s">
        <v>306</v>
      </c>
      <c r="B141" s="306" t="s">
        <v>307</v>
      </c>
      <c r="C141" s="319">
        <v>0</v>
      </c>
      <c r="D141" s="319">
        <v>24409290</v>
      </c>
      <c r="E141" s="319">
        <v>24409290</v>
      </c>
      <c r="F141" s="319">
        <v>0</v>
      </c>
      <c r="G141" s="319">
        <v>0</v>
      </c>
      <c r="H141" s="320">
        <v>0</v>
      </c>
      <c r="L141" s="133">
        <f t="shared" si="2"/>
        <v>9</v>
      </c>
    </row>
    <row r="142" spans="1:12">
      <c r="A142" s="289" t="s">
        <v>308</v>
      </c>
      <c r="B142" s="290" t="s">
        <v>307</v>
      </c>
      <c r="C142" s="321">
        <v>0</v>
      </c>
      <c r="D142" s="321">
        <v>24409290</v>
      </c>
      <c r="E142" s="321">
        <v>24409290</v>
      </c>
      <c r="F142" s="321">
        <v>0</v>
      </c>
      <c r="G142" s="321">
        <v>0</v>
      </c>
      <c r="H142" s="322">
        <v>0</v>
      </c>
      <c r="L142" s="133">
        <f t="shared" si="2"/>
        <v>13</v>
      </c>
    </row>
    <row r="143" spans="1:12">
      <c r="A143" s="305" t="s">
        <v>309</v>
      </c>
      <c r="B143" s="306" t="s">
        <v>310</v>
      </c>
      <c r="C143" s="319">
        <v>0</v>
      </c>
      <c r="D143" s="319">
        <v>208238</v>
      </c>
      <c r="E143" s="319">
        <v>208238</v>
      </c>
      <c r="F143" s="319">
        <v>0</v>
      </c>
      <c r="G143" s="319">
        <v>0</v>
      </c>
      <c r="H143" s="320">
        <v>0</v>
      </c>
      <c r="L143" s="133">
        <f t="shared" si="2"/>
        <v>9</v>
      </c>
    </row>
    <row r="144" spans="1:12">
      <c r="A144" s="289" t="s">
        <v>311</v>
      </c>
      <c r="B144" s="290" t="s">
        <v>310</v>
      </c>
      <c r="C144" s="321">
        <v>0</v>
      </c>
      <c r="D144" s="321">
        <v>208238</v>
      </c>
      <c r="E144" s="321">
        <v>208238</v>
      </c>
      <c r="F144" s="321">
        <v>0</v>
      </c>
      <c r="G144" s="321">
        <v>0</v>
      </c>
      <c r="H144" s="322">
        <v>0</v>
      </c>
      <c r="L144" s="133">
        <f t="shared" si="2"/>
        <v>13</v>
      </c>
    </row>
    <row r="145" spans="1:12">
      <c r="A145" s="305" t="s">
        <v>312</v>
      </c>
      <c r="B145" s="306" t="s">
        <v>313</v>
      </c>
      <c r="C145" s="319">
        <v>0</v>
      </c>
      <c r="D145" s="319">
        <v>0</v>
      </c>
      <c r="E145" s="319">
        <v>0</v>
      </c>
      <c r="F145" s="319">
        <v>0</v>
      </c>
      <c r="G145" s="319">
        <v>0</v>
      </c>
      <c r="H145" s="320">
        <v>0</v>
      </c>
      <c r="L145" s="133">
        <f t="shared" si="2"/>
        <v>9</v>
      </c>
    </row>
    <row r="146" spans="1:12">
      <c r="A146" s="289" t="s">
        <v>314</v>
      </c>
      <c r="B146" s="290" t="s">
        <v>313</v>
      </c>
      <c r="C146" s="321">
        <v>0</v>
      </c>
      <c r="D146" s="321">
        <v>0</v>
      </c>
      <c r="E146" s="321">
        <v>0</v>
      </c>
      <c r="F146" s="321">
        <v>0</v>
      </c>
      <c r="G146" s="321">
        <v>0</v>
      </c>
      <c r="H146" s="322">
        <v>0</v>
      </c>
      <c r="L146" s="133">
        <f t="shared" si="2"/>
        <v>13</v>
      </c>
    </row>
    <row r="147" spans="1:12" ht="25.5">
      <c r="A147" s="305" t="s">
        <v>315</v>
      </c>
      <c r="B147" s="306" t="s">
        <v>316</v>
      </c>
      <c r="C147" s="319">
        <v>0</v>
      </c>
      <c r="D147" s="319">
        <v>35115000</v>
      </c>
      <c r="E147" s="319">
        <v>35115000</v>
      </c>
      <c r="F147" s="319">
        <v>0</v>
      </c>
      <c r="G147" s="319">
        <v>0</v>
      </c>
      <c r="H147" s="320">
        <v>0</v>
      </c>
      <c r="L147" s="133">
        <f t="shared" si="2"/>
        <v>9</v>
      </c>
    </row>
    <row r="148" spans="1:12" ht="25.5">
      <c r="A148" s="289" t="s">
        <v>317</v>
      </c>
      <c r="B148" s="290" t="s">
        <v>316</v>
      </c>
      <c r="C148" s="321">
        <v>0</v>
      </c>
      <c r="D148" s="321">
        <v>35115000</v>
      </c>
      <c r="E148" s="321">
        <v>35115000</v>
      </c>
      <c r="F148" s="321">
        <v>0</v>
      </c>
      <c r="G148" s="321">
        <v>0</v>
      </c>
      <c r="H148" s="322">
        <v>0</v>
      </c>
      <c r="L148" s="133">
        <f t="shared" si="2"/>
        <v>13</v>
      </c>
    </row>
    <row r="149" spans="1:12">
      <c r="A149" s="305" t="s">
        <v>669</v>
      </c>
      <c r="B149" s="306" t="s">
        <v>670</v>
      </c>
      <c r="C149" s="319">
        <v>0</v>
      </c>
      <c r="D149" s="319">
        <v>0</v>
      </c>
      <c r="E149" s="319">
        <v>5365874</v>
      </c>
      <c r="F149" s="319">
        <v>5365874</v>
      </c>
      <c r="G149" s="319">
        <v>5365874</v>
      </c>
      <c r="H149" s="320">
        <v>0</v>
      </c>
      <c r="L149" s="133">
        <f t="shared" si="2"/>
        <v>9</v>
      </c>
    </row>
    <row r="150" spans="1:12">
      <c r="A150" s="289" t="s">
        <v>671</v>
      </c>
      <c r="B150" s="290" t="s">
        <v>670</v>
      </c>
      <c r="C150" s="321">
        <v>0</v>
      </c>
      <c r="D150" s="321">
        <v>0</v>
      </c>
      <c r="E150" s="321">
        <v>5365874</v>
      </c>
      <c r="F150" s="321">
        <v>5365874</v>
      </c>
      <c r="G150" s="321">
        <v>5365874</v>
      </c>
      <c r="H150" s="322">
        <v>0</v>
      </c>
      <c r="L150" s="133">
        <f t="shared" si="2"/>
        <v>13</v>
      </c>
    </row>
    <row r="151" spans="1:12">
      <c r="A151" s="287" t="s">
        <v>34</v>
      </c>
      <c r="B151" s="288" t="s">
        <v>35</v>
      </c>
      <c r="C151" s="317">
        <v>49223154</v>
      </c>
      <c r="D151" s="317">
        <v>47242000</v>
      </c>
      <c r="E151" s="317">
        <v>71166415</v>
      </c>
      <c r="F151" s="317">
        <v>73147569</v>
      </c>
      <c r="G151" s="317">
        <v>73147569</v>
      </c>
      <c r="H151" s="318">
        <v>0</v>
      </c>
      <c r="L151" s="133">
        <f t="shared" si="2"/>
        <v>6</v>
      </c>
    </row>
    <row r="152" spans="1:12">
      <c r="A152" s="305" t="s">
        <v>318</v>
      </c>
      <c r="B152" s="306" t="s">
        <v>319</v>
      </c>
      <c r="C152" s="319">
        <v>6624466</v>
      </c>
      <c r="D152" s="319">
        <v>6624000</v>
      </c>
      <c r="E152" s="319">
        <v>864293</v>
      </c>
      <c r="F152" s="319">
        <v>864759</v>
      </c>
      <c r="G152" s="319">
        <v>864759</v>
      </c>
      <c r="H152" s="320">
        <v>0</v>
      </c>
      <c r="L152" s="133">
        <f t="shared" si="2"/>
        <v>9</v>
      </c>
    </row>
    <row r="153" spans="1:12">
      <c r="A153" s="289" t="s">
        <v>320</v>
      </c>
      <c r="B153" s="290" t="s">
        <v>321</v>
      </c>
      <c r="C153" s="321">
        <v>201115466</v>
      </c>
      <c r="D153" s="321">
        <v>0</v>
      </c>
      <c r="E153" s="321">
        <v>864293</v>
      </c>
      <c r="F153" s="321">
        <v>201979759</v>
      </c>
      <c r="G153" s="321">
        <v>201979759</v>
      </c>
      <c r="H153" s="322">
        <v>0</v>
      </c>
      <c r="L153" s="133">
        <f t="shared" si="2"/>
        <v>13</v>
      </c>
    </row>
    <row r="154" spans="1:12">
      <c r="A154" s="289" t="s">
        <v>322</v>
      </c>
      <c r="B154" s="290" t="s">
        <v>323</v>
      </c>
      <c r="C154" s="321">
        <v>-194491000</v>
      </c>
      <c r="D154" s="321">
        <v>6624000</v>
      </c>
      <c r="E154" s="321">
        <v>0</v>
      </c>
      <c r="F154" s="321">
        <v>-201115000</v>
      </c>
      <c r="G154" s="321">
        <v>-201115000</v>
      </c>
      <c r="H154" s="322">
        <v>0</v>
      </c>
      <c r="L154" s="133">
        <f t="shared" si="2"/>
        <v>13</v>
      </c>
    </row>
    <row r="155" spans="1:12">
      <c r="A155" s="305" t="s">
        <v>324</v>
      </c>
      <c r="B155" s="306" t="s">
        <v>325</v>
      </c>
      <c r="C155" s="319">
        <v>97905</v>
      </c>
      <c r="D155" s="319">
        <v>97000</v>
      </c>
      <c r="E155" s="319">
        <v>262702</v>
      </c>
      <c r="F155" s="319">
        <v>263607</v>
      </c>
      <c r="G155" s="319">
        <v>263607</v>
      </c>
      <c r="H155" s="320">
        <v>0</v>
      </c>
      <c r="L155" s="133">
        <f t="shared" si="2"/>
        <v>9</v>
      </c>
    </row>
    <row r="156" spans="1:12">
      <c r="A156" s="289" t="s">
        <v>326</v>
      </c>
      <c r="B156" s="290" t="s">
        <v>321</v>
      </c>
      <c r="C156" s="321">
        <v>41256905</v>
      </c>
      <c r="D156" s="321">
        <v>0</v>
      </c>
      <c r="E156" s="321">
        <v>262702</v>
      </c>
      <c r="F156" s="321">
        <v>41519607</v>
      </c>
      <c r="G156" s="321">
        <v>41519607</v>
      </c>
      <c r="H156" s="322">
        <v>0</v>
      </c>
      <c r="L156" s="133">
        <f t="shared" si="2"/>
        <v>13</v>
      </c>
    </row>
    <row r="157" spans="1:12">
      <c r="A157" s="289" t="s">
        <v>327</v>
      </c>
      <c r="B157" s="290" t="s">
        <v>323</v>
      </c>
      <c r="C157" s="321">
        <v>-41159000</v>
      </c>
      <c r="D157" s="321">
        <v>97000</v>
      </c>
      <c r="E157" s="321">
        <v>0</v>
      </c>
      <c r="F157" s="321">
        <v>-41256000</v>
      </c>
      <c r="G157" s="321">
        <v>-41256000</v>
      </c>
      <c r="H157" s="322">
        <v>0</v>
      </c>
      <c r="L157" s="133">
        <f t="shared" si="2"/>
        <v>13</v>
      </c>
    </row>
    <row r="158" spans="1:12">
      <c r="A158" s="305" t="s">
        <v>328</v>
      </c>
      <c r="B158" s="306" t="s">
        <v>329</v>
      </c>
      <c r="C158" s="319">
        <v>933277</v>
      </c>
      <c r="D158" s="319">
        <v>933000</v>
      </c>
      <c r="E158" s="319">
        <v>0</v>
      </c>
      <c r="F158" s="319">
        <v>277</v>
      </c>
      <c r="G158" s="319">
        <v>277</v>
      </c>
      <c r="H158" s="320">
        <v>0</v>
      </c>
      <c r="L158" s="133">
        <f t="shared" si="2"/>
        <v>9</v>
      </c>
    </row>
    <row r="159" spans="1:12">
      <c r="A159" s="289" t="s">
        <v>330</v>
      </c>
      <c r="B159" s="290" t="s">
        <v>321</v>
      </c>
      <c r="C159" s="321">
        <v>6096824</v>
      </c>
      <c r="D159" s="321">
        <v>0</v>
      </c>
      <c r="E159" s="321">
        <v>0</v>
      </c>
      <c r="F159" s="321">
        <v>6096824</v>
      </c>
      <c r="G159" s="321">
        <v>6096824</v>
      </c>
      <c r="H159" s="322">
        <v>0</v>
      </c>
      <c r="L159" s="133">
        <f t="shared" si="2"/>
        <v>13</v>
      </c>
    </row>
    <row r="160" spans="1:12">
      <c r="A160" s="289" t="s">
        <v>331</v>
      </c>
      <c r="B160" s="290" t="s">
        <v>323</v>
      </c>
      <c r="C160" s="321">
        <v>-5163547</v>
      </c>
      <c r="D160" s="321">
        <v>933000</v>
      </c>
      <c r="E160" s="321">
        <v>0</v>
      </c>
      <c r="F160" s="321">
        <v>-6096547</v>
      </c>
      <c r="G160" s="321">
        <v>-6096547</v>
      </c>
      <c r="H160" s="322">
        <v>0</v>
      </c>
      <c r="L160" s="133">
        <f t="shared" si="2"/>
        <v>13</v>
      </c>
    </row>
    <row r="161" spans="1:12">
      <c r="A161" s="305" t="s">
        <v>332</v>
      </c>
      <c r="B161" s="306" t="s">
        <v>333</v>
      </c>
      <c r="C161" s="319">
        <v>36088972</v>
      </c>
      <c r="D161" s="319">
        <v>36088000</v>
      </c>
      <c r="E161" s="319">
        <v>61538300</v>
      </c>
      <c r="F161" s="319">
        <v>61539272</v>
      </c>
      <c r="G161" s="319">
        <v>61539272</v>
      </c>
      <c r="H161" s="320">
        <v>0</v>
      </c>
      <c r="L161" s="133">
        <f t="shared" si="2"/>
        <v>9</v>
      </c>
    </row>
    <row r="162" spans="1:12">
      <c r="A162" s="289" t="s">
        <v>334</v>
      </c>
      <c r="B162" s="290" t="s">
        <v>321</v>
      </c>
      <c r="C162" s="321">
        <v>878100972</v>
      </c>
      <c r="D162" s="321">
        <v>0</v>
      </c>
      <c r="E162" s="321">
        <v>61538300</v>
      </c>
      <c r="F162" s="321">
        <v>939639272</v>
      </c>
      <c r="G162" s="321">
        <v>939639272</v>
      </c>
      <c r="H162" s="322">
        <v>0</v>
      </c>
      <c r="L162" s="133">
        <f t="shared" si="2"/>
        <v>13</v>
      </c>
    </row>
    <row r="163" spans="1:12">
      <c r="A163" s="289" t="s">
        <v>335</v>
      </c>
      <c r="B163" s="290" t="s">
        <v>323</v>
      </c>
      <c r="C163" s="321">
        <v>-842012000</v>
      </c>
      <c r="D163" s="321">
        <v>36088000</v>
      </c>
      <c r="E163" s="321">
        <v>0</v>
      </c>
      <c r="F163" s="321">
        <v>-878100000</v>
      </c>
      <c r="G163" s="321">
        <v>-878100000</v>
      </c>
      <c r="H163" s="322">
        <v>0</v>
      </c>
      <c r="L163" s="133">
        <f t="shared" si="2"/>
        <v>13</v>
      </c>
    </row>
    <row r="164" spans="1:12">
      <c r="A164" s="305" t="s">
        <v>336</v>
      </c>
      <c r="B164" s="306" t="s">
        <v>337</v>
      </c>
      <c r="C164" s="319">
        <v>3500843</v>
      </c>
      <c r="D164" s="319">
        <v>3500000</v>
      </c>
      <c r="E164" s="319">
        <v>2326885</v>
      </c>
      <c r="F164" s="319">
        <v>2327728</v>
      </c>
      <c r="G164" s="319">
        <v>2327728</v>
      </c>
      <c r="H164" s="320">
        <v>0</v>
      </c>
      <c r="L164" s="133">
        <f t="shared" si="2"/>
        <v>9</v>
      </c>
    </row>
    <row r="165" spans="1:12">
      <c r="A165" s="289" t="s">
        <v>338</v>
      </c>
      <c r="B165" s="290" t="s">
        <v>339</v>
      </c>
      <c r="C165" s="321">
        <v>123529156</v>
      </c>
      <c r="D165" s="321">
        <v>0</v>
      </c>
      <c r="E165" s="321">
        <v>2326885</v>
      </c>
      <c r="F165" s="321">
        <v>125856041</v>
      </c>
      <c r="G165" s="321">
        <v>125856041</v>
      </c>
      <c r="H165" s="322">
        <v>0</v>
      </c>
      <c r="L165" s="133">
        <f t="shared" si="2"/>
        <v>13</v>
      </c>
    </row>
    <row r="166" spans="1:12">
      <c r="A166" s="289" t="s">
        <v>340</v>
      </c>
      <c r="B166" s="290" t="s">
        <v>341</v>
      </c>
      <c r="C166" s="321">
        <v>-120028313</v>
      </c>
      <c r="D166" s="321">
        <v>3500000</v>
      </c>
      <c r="E166" s="321">
        <v>0</v>
      </c>
      <c r="F166" s="321">
        <v>-123528313</v>
      </c>
      <c r="G166" s="321">
        <v>-123528313</v>
      </c>
      <c r="H166" s="322">
        <v>0</v>
      </c>
      <c r="L166" s="133">
        <f t="shared" si="2"/>
        <v>13</v>
      </c>
    </row>
    <row r="167" spans="1:12" ht="25.5">
      <c r="A167" s="289" t="s">
        <v>342</v>
      </c>
      <c r="B167" s="290" t="s">
        <v>343</v>
      </c>
      <c r="C167" s="321">
        <v>154687</v>
      </c>
      <c r="D167" s="321">
        <v>0</v>
      </c>
      <c r="E167" s="321">
        <v>0</v>
      </c>
      <c r="F167" s="321">
        <v>154687</v>
      </c>
      <c r="G167" s="321">
        <v>154687</v>
      </c>
      <c r="H167" s="322">
        <v>0</v>
      </c>
      <c r="L167" s="133">
        <f t="shared" si="2"/>
        <v>13</v>
      </c>
    </row>
    <row r="168" spans="1:12" ht="25.5">
      <c r="A168" s="289" t="s">
        <v>344</v>
      </c>
      <c r="B168" s="290" t="s">
        <v>345</v>
      </c>
      <c r="C168" s="321">
        <v>-154687</v>
      </c>
      <c r="D168" s="321">
        <v>0</v>
      </c>
      <c r="E168" s="321">
        <v>0</v>
      </c>
      <c r="F168" s="321">
        <v>-154687</v>
      </c>
      <c r="G168" s="321">
        <v>-154687</v>
      </c>
      <c r="H168" s="322">
        <v>0</v>
      </c>
      <c r="L168" s="133">
        <f t="shared" si="2"/>
        <v>13</v>
      </c>
    </row>
    <row r="169" spans="1:12">
      <c r="A169" s="305" t="s">
        <v>346</v>
      </c>
      <c r="B169" s="306" t="s">
        <v>347</v>
      </c>
      <c r="C169" s="319">
        <v>0</v>
      </c>
      <c r="D169" s="319">
        <v>0</v>
      </c>
      <c r="E169" s="319">
        <v>0</v>
      </c>
      <c r="F169" s="319">
        <v>0</v>
      </c>
      <c r="G169" s="319"/>
      <c r="H169" s="320"/>
      <c r="L169" s="133">
        <f t="shared" si="2"/>
        <v>9</v>
      </c>
    </row>
    <row r="170" spans="1:12">
      <c r="A170" s="289" t="s">
        <v>348</v>
      </c>
      <c r="B170" s="290" t="s">
        <v>321</v>
      </c>
      <c r="C170" s="321">
        <v>24096453</v>
      </c>
      <c r="D170" s="321">
        <v>0</v>
      </c>
      <c r="E170" s="321">
        <v>0</v>
      </c>
      <c r="F170" s="321">
        <v>24096453</v>
      </c>
      <c r="G170" s="321">
        <v>24096453</v>
      </c>
      <c r="H170" s="322">
        <v>0</v>
      </c>
      <c r="L170" s="133">
        <f t="shared" si="2"/>
        <v>13</v>
      </c>
    </row>
    <row r="171" spans="1:12">
      <c r="A171" s="289" t="s">
        <v>349</v>
      </c>
      <c r="B171" s="290" t="s">
        <v>323</v>
      </c>
      <c r="C171" s="321">
        <v>-24096453</v>
      </c>
      <c r="D171" s="321">
        <v>0</v>
      </c>
      <c r="E171" s="321">
        <v>0</v>
      </c>
      <c r="F171" s="321">
        <v>-24096453</v>
      </c>
      <c r="G171" s="321">
        <v>-24096453</v>
      </c>
      <c r="H171" s="322">
        <v>0</v>
      </c>
      <c r="L171" s="133">
        <f t="shared" si="2"/>
        <v>13</v>
      </c>
    </row>
    <row r="172" spans="1:12" ht="25.5">
      <c r="A172" s="305" t="s">
        <v>350</v>
      </c>
      <c r="B172" s="306" t="s">
        <v>351</v>
      </c>
      <c r="C172" s="319">
        <v>1977691</v>
      </c>
      <c r="D172" s="319">
        <v>0</v>
      </c>
      <c r="E172" s="319">
        <v>6174235</v>
      </c>
      <c r="F172" s="319">
        <v>8151926</v>
      </c>
      <c r="G172" s="319">
        <v>8151926</v>
      </c>
      <c r="H172" s="320">
        <v>0</v>
      </c>
      <c r="L172" s="133">
        <f t="shared" si="2"/>
        <v>9</v>
      </c>
    </row>
    <row r="173" spans="1:12">
      <c r="A173" s="289" t="s">
        <v>352</v>
      </c>
      <c r="B173" s="290" t="s">
        <v>321</v>
      </c>
      <c r="C173" s="321">
        <v>116815013</v>
      </c>
      <c r="D173" s="321">
        <v>0</v>
      </c>
      <c r="E173" s="321">
        <v>6174235</v>
      </c>
      <c r="F173" s="321">
        <v>122989248</v>
      </c>
      <c r="G173" s="321">
        <v>122989248</v>
      </c>
      <c r="H173" s="322">
        <v>0</v>
      </c>
      <c r="L173" s="133">
        <f t="shared" si="2"/>
        <v>13</v>
      </c>
    </row>
    <row r="174" spans="1:12">
      <c r="A174" s="289" t="s">
        <v>353</v>
      </c>
      <c r="B174" s="290" t="s">
        <v>323</v>
      </c>
      <c r="C174" s="321">
        <v>-114837322</v>
      </c>
      <c r="D174" s="321">
        <v>0</v>
      </c>
      <c r="E174" s="321">
        <v>0</v>
      </c>
      <c r="F174" s="321">
        <v>-114837322</v>
      </c>
      <c r="G174" s="321">
        <v>-114837322</v>
      </c>
      <c r="H174" s="322">
        <v>0</v>
      </c>
      <c r="L174" s="133">
        <f t="shared" si="2"/>
        <v>13</v>
      </c>
    </row>
    <row r="175" spans="1:12" ht="25.5">
      <c r="A175" s="305" t="s">
        <v>672</v>
      </c>
      <c r="B175" s="306" t="s">
        <v>673</v>
      </c>
      <c r="C175" s="319">
        <v>0</v>
      </c>
      <c r="D175" s="319">
        <v>0</v>
      </c>
      <c r="E175" s="319">
        <v>0</v>
      </c>
      <c r="F175" s="319">
        <v>0</v>
      </c>
      <c r="G175" s="319"/>
      <c r="H175" s="320"/>
      <c r="L175" s="133">
        <f t="shared" si="2"/>
        <v>9</v>
      </c>
    </row>
    <row r="176" spans="1:12">
      <c r="A176" s="289" t="s">
        <v>674</v>
      </c>
      <c r="B176" s="290" t="s">
        <v>321</v>
      </c>
      <c r="C176" s="321">
        <v>0</v>
      </c>
      <c r="D176" s="321">
        <v>0</v>
      </c>
      <c r="E176" s="321">
        <v>0</v>
      </c>
      <c r="F176" s="321">
        <v>0</v>
      </c>
      <c r="G176" s="321"/>
      <c r="H176" s="322"/>
      <c r="L176" s="133">
        <f t="shared" si="2"/>
        <v>13</v>
      </c>
    </row>
    <row r="177" spans="1:19">
      <c r="A177" s="289" t="s">
        <v>675</v>
      </c>
      <c r="B177" s="290" t="s">
        <v>323</v>
      </c>
      <c r="C177" s="321">
        <v>0</v>
      </c>
      <c r="D177" s="321">
        <v>0</v>
      </c>
      <c r="E177" s="321">
        <v>0</v>
      </c>
      <c r="F177" s="321">
        <v>0</v>
      </c>
      <c r="G177" s="321"/>
      <c r="H177" s="322"/>
      <c r="L177" s="133">
        <f t="shared" si="2"/>
        <v>13</v>
      </c>
    </row>
    <row r="178" spans="1:19">
      <c r="A178" s="305" t="s">
        <v>676</v>
      </c>
      <c r="B178" s="306" t="s">
        <v>677</v>
      </c>
      <c r="C178" s="319">
        <v>0</v>
      </c>
      <c r="D178" s="319">
        <v>0</v>
      </c>
      <c r="E178" s="319">
        <v>0</v>
      </c>
      <c r="F178" s="319">
        <v>0</v>
      </c>
      <c r="G178" s="319"/>
      <c r="H178" s="320"/>
      <c r="L178" s="133">
        <f t="shared" si="2"/>
        <v>9</v>
      </c>
    </row>
    <row r="179" spans="1:19">
      <c r="A179" s="289" t="s">
        <v>678</v>
      </c>
      <c r="B179" s="290" t="s">
        <v>321</v>
      </c>
      <c r="C179" s="321">
        <v>0</v>
      </c>
      <c r="D179" s="321">
        <v>0</v>
      </c>
      <c r="E179" s="321">
        <v>0</v>
      </c>
      <c r="F179" s="321">
        <v>0</v>
      </c>
      <c r="G179" s="321"/>
      <c r="H179" s="322"/>
      <c r="L179" s="133">
        <f t="shared" si="2"/>
        <v>13</v>
      </c>
      <c r="Q179" s="300"/>
      <c r="R179" s="300"/>
      <c r="S179" s="300"/>
    </row>
    <row r="180" spans="1:19">
      <c r="A180" s="289" t="s">
        <v>679</v>
      </c>
      <c r="B180" s="290" t="s">
        <v>323</v>
      </c>
      <c r="C180" s="321">
        <v>0</v>
      </c>
      <c r="D180" s="321">
        <v>0</v>
      </c>
      <c r="E180" s="321">
        <v>0</v>
      </c>
      <c r="F180" s="321">
        <v>0</v>
      </c>
      <c r="G180" s="321"/>
      <c r="H180" s="322"/>
      <c r="L180" s="133">
        <f t="shared" si="2"/>
        <v>13</v>
      </c>
      <c r="Q180" s="300"/>
      <c r="R180" s="300"/>
      <c r="S180" s="300"/>
    </row>
    <row r="181" spans="1:19">
      <c r="A181" s="305" t="s">
        <v>680</v>
      </c>
      <c r="B181" s="306" t="s">
        <v>681</v>
      </c>
      <c r="C181" s="319">
        <v>0</v>
      </c>
      <c r="D181" s="319">
        <v>0</v>
      </c>
      <c r="E181" s="319">
        <v>0</v>
      </c>
      <c r="F181" s="319">
        <v>0</v>
      </c>
      <c r="G181" s="319"/>
      <c r="H181" s="320"/>
      <c r="L181" s="133">
        <f t="shared" si="2"/>
        <v>9</v>
      </c>
      <c r="Q181" s="300"/>
      <c r="R181" s="300"/>
      <c r="S181" s="300"/>
    </row>
    <row r="182" spans="1:19">
      <c r="A182" s="289" t="s">
        <v>682</v>
      </c>
      <c r="B182" s="290" t="s">
        <v>321</v>
      </c>
      <c r="C182" s="321">
        <v>0</v>
      </c>
      <c r="D182" s="321">
        <v>0</v>
      </c>
      <c r="E182" s="321">
        <v>0</v>
      </c>
      <c r="F182" s="321">
        <v>0</v>
      </c>
      <c r="G182" s="321"/>
      <c r="H182" s="322"/>
      <c r="L182" s="133">
        <f t="shared" si="2"/>
        <v>13</v>
      </c>
      <c r="Q182" s="300"/>
      <c r="R182" s="300"/>
      <c r="S182" s="300"/>
    </row>
    <row r="183" spans="1:19">
      <c r="A183" s="289" t="s">
        <v>683</v>
      </c>
      <c r="B183" s="290" t="s">
        <v>323</v>
      </c>
      <c r="C183" s="321">
        <v>0</v>
      </c>
      <c r="D183" s="321">
        <v>0</v>
      </c>
      <c r="E183" s="321">
        <v>0</v>
      </c>
      <c r="F183" s="321">
        <v>0</v>
      </c>
      <c r="G183" s="321"/>
      <c r="H183" s="322"/>
      <c r="L183" s="133">
        <f t="shared" si="2"/>
        <v>13</v>
      </c>
      <c r="Q183" s="300"/>
      <c r="R183" s="300"/>
      <c r="S183" s="300"/>
    </row>
    <row r="184" spans="1:19">
      <c r="A184" s="287" t="s">
        <v>684</v>
      </c>
      <c r="B184" s="288" t="s">
        <v>174</v>
      </c>
      <c r="C184" s="317">
        <v>0</v>
      </c>
      <c r="D184" s="317">
        <v>0</v>
      </c>
      <c r="E184" s="317">
        <v>0</v>
      </c>
      <c r="F184" s="317">
        <v>0</v>
      </c>
      <c r="G184" s="317"/>
      <c r="H184" s="318"/>
      <c r="L184" s="133">
        <f t="shared" si="2"/>
        <v>6</v>
      </c>
      <c r="Q184" s="300"/>
      <c r="R184" s="300"/>
      <c r="S184" s="300"/>
    </row>
    <row r="185" spans="1:19">
      <c r="A185" s="305" t="s">
        <v>685</v>
      </c>
      <c r="B185" s="306" t="s">
        <v>686</v>
      </c>
      <c r="C185" s="319">
        <v>0</v>
      </c>
      <c r="D185" s="319">
        <v>0</v>
      </c>
      <c r="E185" s="319">
        <v>0</v>
      </c>
      <c r="F185" s="319">
        <v>0</v>
      </c>
      <c r="G185" s="319"/>
      <c r="H185" s="320"/>
      <c r="L185" s="133">
        <f t="shared" si="2"/>
        <v>9</v>
      </c>
    </row>
    <row r="186" spans="1:19">
      <c r="A186" s="289" t="s">
        <v>687</v>
      </c>
      <c r="B186" s="290" t="s">
        <v>686</v>
      </c>
      <c r="C186" s="321">
        <v>0</v>
      </c>
      <c r="D186" s="321">
        <v>0</v>
      </c>
      <c r="E186" s="321">
        <v>0</v>
      </c>
      <c r="F186" s="321">
        <v>0</v>
      </c>
      <c r="G186" s="321"/>
      <c r="H186" s="322"/>
      <c r="L186" s="133">
        <f t="shared" si="2"/>
        <v>13</v>
      </c>
    </row>
    <row r="187" spans="1:19">
      <c r="A187" s="305" t="s">
        <v>688</v>
      </c>
      <c r="B187" s="306" t="s">
        <v>689</v>
      </c>
      <c r="C187" s="319">
        <v>0</v>
      </c>
      <c r="D187" s="319">
        <v>0</v>
      </c>
      <c r="E187" s="319">
        <v>0</v>
      </c>
      <c r="F187" s="319">
        <v>0</v>
      </c>
      <c r="G187" s="319"/>
      <c r="H187" s="320"/>
      <c r="L187" s="133">
        <f t="shared" si="2"/>
        <v>9</v>
      </c>
    </row>
    <row r="188" spans="1:19">
      <c r="A188" s="289" t="s">
        <v>690</v>
      </c>
      <c r="B188" s="290" t="s">
        <v>689</v>
      </c>
      <c r="C188" s="321">
        <v>0</v>
      </c>
      <c r="D188" s="321">
        <v>0</v>
      </c>
      <c r="E188" s="321">
        <v>0</v>
      </c>
      <c r="F188" s="321">
        <v>0</v>
      </c>
      <c r="G188" s="321"/>
      <c r="H188" s="322"/>
      <c r="L188" s="133">
        <f t="shared" si="2"/>
        <v>13</v>
      </c>
    </row>
    <row r="189" spans="1:19">
      <c r="A189" s="305" t="s">
        <v>691</v>
      </c>
      <c r="B189" s="306" t="s">
        <v>692</v>
      </c>
      <c r="C189" s="319">
        <v>0</v>
      </c>
      <c r="D189" s="319">
        <v>0</v>
      </c>
      <c r="E189" s="319">
        <v>0</v>
      </c>
      <c r="F189" s="319">
        <v>0</v>
      </c>
      <c r="G189" s="319"/>
      <c r="H189" s="320"/>
      <c r="L189" s="133">
        <f t="shared" si="2"/>
        <v>9</v>
      </c>
    </row>
    <row r="190" spans="1:19">
      <c r="A190" s="289" t="s">
        <v>693</v>
      </c>
      <c r="B190" s="290" t="s">
        <v>692</v>
      </c>
      <c r="C190" s="321">
        <v>0</v>
      </c>
      <c r="D190" s="321">
        <v>0</v>
      </c>
      <c r="E190" s="321">
        <v>0</v>
      </c>
      <c r="F190" s="321">
        <v>0</v>
      </c>
      <c r="G190" s="321"/>
      <c r="H190" s="322"/>
      <c r="L190" s="133">
        <f t="shared" si="2"/>
        <v>13</v>
      </c>
    </row>
    <row r="191" spans="1:19">
      <c r="A191" s="305" t="s">
        <v>694</v>
      </c>
      <c r="B191" s="306" t="s">
        <v>207</v>
      </c>
      <c r="C191" s="319">
        <v>0</v>
      </c>
      <c r="D191" s="319">
        <v>0</v>
      </c>
      <c r="E191" s="319">
        <v>0</v>
      </c>
      <c r="F191" s="319">
        <v>0</v>
      </c>
      <c r="G191" s="319"/>
      <c r="H191" s="320"/>
      <c r="L191" s="133">
        <f t="shared" si="2"/>
        <v>9</v>
      </c>
    </row>
    <row r="192" spans="1:19">
      <c r="A192" s="289" t="s">
        <v>695</v>
      </c>
      <c r="B192" s="290" t="s">
        <v>207</v>
      </c>
      <c r="C192" s="321">
        <v>0</v>
      </c>
      <c r="D192" s="321">
        <v>0</v>
      </c>
      <c r="E192" s="321">
        <v>0</v>
      </c>
      <c r="F192" s="321">
        <v>0</v>
      </c>
      <c r="G192" s="321"/>
      <c r="H192" s="322"/>
      <c r="L192" s="133">
        <f t="shared" si="2"/>
        <v>13</v>
      </c>
    </row>
    <row r="193" spans="1:16">
      <c r="A193" s="305" t="s">
        <v>696</v>
      </c>
      <c r="B193" s="306" t="s">
        <v>697</v>
      </c>
      <c r="C193" s="319">
        <v>0</v>
      </c>
      <c r="D193" s="319">
        <v>0</v>
      </c>
      <c r="E193" s="319">
        <v>0</v>
      </c>
      <c r="F193" s="319">
        <v>0</v>
      </c>
      <c r="G193" s="319"/>
      <c r="H193" s="320"/>
      <c r="L193" s="133">
        <f t="shared" si="2"/>
        <v>9</v>
      </c>
    </row>
    <row r="194" spans="1:16">
      <c r="A194" s="289" t="s">
        <v>698</v>
      </c>
      <c r="B194" s="290" t="s">
        <v>697</v>
      </c>
      <c r="C194" s="321">
        <v>0</v>
      </c>
      <c r="D194" s="321">
        <v>0</v>
      </c>
      <c r="E194" s="321">
        <v>0</v>
      </c>
      <c r="F194" s="321">
        <v>0</v>
      </c>
      <c r="G194" s="321"/>
      <c r="H194" s="322"/>
      <c r="L194" s="133">
        <f t="shared" si="2"/>
        <v>13</v>
      </c>
    </row>
    <row r="195" spans="1:16">
      <c r="A195" s="287" t="s">
        <v>38</v>
      </c>
      <c r="B195" s="288" t="s">
        <v>39</v>
      </c>
      <c r="C195" s="317">
        <v>860878067.42999995</v>
      </c>
      <c r="D195" s="317">
        <v>56655423.479999997</v>
      </c>
      <c r="E195" s="317">
        <v>59649985.479999997</v>
      </c>
      <c r="F195" s="317">
        <v>863872629.42999995</v>
      </c>
      <c r="G195" s="317">
        <v>657142574.37</v>
      </c>
      <c r="H195" s="317">
        <v>206730055.06</v>
      </c>
      <c r="L195" s="133">
        <f t="shared" si="2"/>
        <v>6</v>
      </c>
    </row>
    <row r="196" spans="1:16">
      <c r="A196" s="305" t="s">
        <v>699</v>
      </c>
      <c r="B196" s="306" t="s">
        <v>700</v>
      </c>
      <c r="C196" s="319">
        <v>0</v>
      </c>
      <c r="D196" s="319">
        <v>0</v>
      </c>
      <c r="E196" s="319">
        <v>0</v>
      </c>
      <c r="F196" s="319">
        <v>0</v>
      </c>
      <c r="G196" s="319"/>
      <c r="H196" s="320"/>
      <c r="L196" s="133">
        <f t="shared" si="2"/>
        <v>9</v>
      </c>
      <c r="N196" s="300"/>
      <c r="O196" s="300"/>
      <c r="P196" s="300"/>
    </row>
    <row r="197" spans="1:16">
      <c r="A197" s="289" t="s">
        <v>701</v>
      </c>
      <c r="B197" s="290" t="s">
        <v>700</v>
      </c>
      <c r="C197" s="321">
        <v>0</v>
      </c>
      <c r="D197" s="321">
        <v>0</v>
      </c>
      <c r="E197" s="321">
        <v>0</v>
      </c>
      <c r="F197" s="321">
        <v>0</v>
      </c>
      <c r="G197" s="321"/>
      <c r="H197" s="322"/>
      <c r="L197" s="133">
        <f t="shared" si="2"/>
        <v>13</v>
      </c>
      <c r="N197" s="300"/>
      <c r="O197" s="300"/>
      <c r="P197" s="300"/>
    </row>
    <row r="198" spans="1:16">
      <c r="A198" s="305" t="s">
        <v>702</v>
      </c>
      <c r="B198" s="306" t="s">
        <v>703</v>
      </c>
      <c r="C198" s="319">
        <v>0</v>
      </c>
      <c r="D198" s="319">
        <v>0</v>
      </c>
      <c r="E198" s="319">
        <v>0</v>
      </c>
      <c r="F198" s="319">
        <v>0</v>
      </c>
      <c r="G198" s="319"/>
      <c r="H198" s="320"/>
      <c r="L198" s="133">
        <f t="shared" si="2"/>
        <v>9</v>
      </c>
      <c r="N198" s="300"/>
      <c r="O198" s="300"/>
      <c r="P198" s="300"/>
    </row>
    <row r="199" spans="1:16">
      <c r="A199" s="289" t="s">
        <v>704</v>
      </c>
      <c r="B199" s="290" t="s">
        <v>703</v>
      </c>
      <c r="C199" s="321">
        <v>0</v>
      </c>
      <c r="D199" s="321">
        <v>0</v>
      </c>
      <c r="E199" s="321">
        <v>0</v>
      </c>
      <c r="F199" s="321">
        <v>0</v>
      </c>
      <c r="G199" s="321"/>
      <c r="H199" s="322"/>
      <c r="L199" s="133">
        <f t="shared" si="2"/>
        <v>13</v>
      </c>
      <c r="N199" s="300"/>
      <c r="O199" s="300"/>
      <c r="P199" s="300"/>
    </row>
    <row r="200" spans="1:16">
      <c r="A200" s="305" t="s">
        <v>705</v>
      </c>
      <c r="B200" s="306" t="s">
        <v>270</v>
      </c>
      <c r="C200" s="319">
        <v>0</v>
      </c>
      <c r="D200" s="319">
        <v>0</v>
      </c>
      <c r="E200" s="319">
        <v>0</v>
      </c>
      <c r="F200" s="319">
        <v>0</v>
      </c>
      <c r="G200" s="319"/>
      <c r="H200" s="320"/>
      <c r="L200" s="133">
        <f t="shared" ref="L200:L263" si="3">+LEN(A200)</f>
        <v>9</v>
      </c>
    </row>
    <row r="201" spans="1:16">
      <c r="A201" s="289" t="s">
        <v>706</v>
      </c>
      <c r="B201" s="290" t="s">
        <v>270</v>
      </c>
      <c r="C201" s="321">
        <v>0</v>
      </c>
      <c r="D201" s="321">
        <v>0</v>
      </c>
      <c r="E201" s="321">
        <v>0</v>
      </c>
      <c r="F201" s="321">
        <v>0</v>
      </c>
      <c r="G201" s="321"/>
      <c r="H201" s="322"/>
      <c r="L201" s="133">
        <f t="shared" si="3"/>
        <v>13</v>
      </c>
    </row>
    <row r="202" spans="1:16">
      <c r="A202" s="305" t="s">
        <v>707</v>
      </c>
      <c r="B202" s="306" t="s">
        <v>708</v>
      </c>
      <c r="C202" s="319">
        <v>0</v>
      </c>
      <c r="D202" s="319">
        <v>0</v>
      </c>
      <c r="E202" s="319">
        <v>0</v>
      </c>
      <c r="F202" s="319">
        <v>0</v>
      </c>
      <c r="G202" s="319"/>
      <c r="H202" s="320"/>
      <c r="L202" s="133">
        <f t="shared" si="3"/>
        <v>9</v>
      </c>
    </row>
    <row r="203" spans="1:16">
      <c r="A203" s="289" t="s">
        <v>709</v>
      </c>
      <c r="B203" s="290" t="s">
        <v>708</v>
      </c>
      <c r="C203" s="321">
        <v>0</v>
      </c>
      <c r="D203" s="321">
        <v>0</v>
      </c>
      <c r="E203" s="321">
        <v>0</v>
      </c>
      <c r="F203" s="321">
        <v>0</v>
      </c>
      <c r="G203" s="321"/>
      <c r="H203" s="322"/>
      <c r="L203" s="133">
        <f t="shared" si="3"/>
        <v>13</v>
      </c>
    </row>
    <row r="204" spans="1:16" ht="25.5">
      <c r="A204" s="305" t="s">
        <v>354</v>
      </c>
      <c r="B204" s="306" t="s">
        <v>355</v>
      </c>
      <c r="C204" s="319">
        <v>0</v>
      </c>
      <c r="D204" s="319">
        <v>7927600</v>
      </c>
      <c r="E204" s="319">
        <v>7927600</v>
      </c>
      <c r="F204" s="319">
        <v>0</v>
      </c>
      <c r="G204" s="319">
        <v>0</v>
      </c>
      <c r="H204" s="320">
        <v>0</v>
      </c>
      <c r="L204" s="133">
        <f t="shared" si="3"/>
        <v>9</v>
      </c>
    </row>
    <row r="205" spans="1:16" ht="25.5">
      <c r="A205" s="289" t="s">
        <v>356</v>
      </c>
      <c r="B205" s="290" t="s">
        <v>357</v>
      </c>
      <c r="C205" s="321">
        <v>0</v>
      </c>
      <c r="D205" s="321">
        <v>5283700</v>
      </c>
      <c r="E205" s="321">
        <v>5283700</v>
      </c>
      <c r="F205" s="321">
        <v>0</v>
      </c>
      <c r="G205" s="321">
        <v>0</v>
      </c>
      <c r="H205" s="322">
        <v>0</v>
      </c>
      <c r="L205" s="133">
        <f t="shared" si="3"/>
        <v>13</v>
      </c>
    </row>
    <row r="206" spans="1:16">
      <c r="A206" s="289" t="s">
        <v>358</v>
      </c>
      <c r="B206" s="290" t="s">
        <v>359</v>
      </c>
      <c r="C206" s="321">
        <v>0</v>
      </c>
      <c r="D206" s="321">
        <v>2643900</v>
      </c>
      <c r="E206" s="321">
        <v>2643900</v>
      </c>
      <c r="F206" s="321">
        <v>0</v>
      </c>
      <c r="G206" s="321">
        <v>0</v>
      </c>
      <c r="H206" s="322">
        <v>0</v>
      </c>
      <c r="L206" s="133">
        <f t="shared" si="3"/>
        <v>13</v>
      </c>
    </row>
    <row r="207" spans="1:16">
      <c r="A207" s="305" t="s">
        <v>360</v>
      </c>
      <c r="B207" s="306" t="s">
        <v>361</v>
      </c>
      <c r="C207" s="319">
        <v>206730055.06</v>
      </c>
      <c r="D207" s="319">
        <v>0</v>
      </c>
      <c r="E207" s="319">
        <v>0</v>
      </c>
      <c r="F207" s="319">
        <v>206730055.06</v>
      </c>
      <c r="G207" s="319">
        <v>0</v>
      </c>
      <c r="H207" s="320">
        <v>206730055.06</v>
      </c>
      <c r="L207" s="133">
        <f t="shared" si="3"/>
        <v>9</v>
      </c>
    </row>
    <row r="208" spans="1:16">
      <c r="A208" s="289" t="s">
        <v>362</v>
      </c>
      <c r="B208" s="290" t="s">
        <v>361</v>
      </c>
      <c r="C208" s="321">
        <v>206730055.06</v>
      </c>
      <c r="D208" s="321">
        <v>0</v>
      </c>
      <c r="E208" s="321">
        <v>0</v>
      </c>
      <c r="F208" s="321">
        <v>206730055.06</v>
      </c>
      <c r="G208" s="321">
        <v>0</v>
      </c>
      <c r="H208" s="322">
        <v>206730055.06</v>
      </c>
      <c r="L208" s="133">
        <f t="shared" si="3"/>
        <v>13</v>
      </c>
    </row>
    <row r="209" spans="1:12">
      <c r="A209" s="305" t="s">
        <v>363</v>
      </c>
      <c r="B209" s="306" t="s">
        <v>364</v>
      </c>
      <c r="C209" s="319">
        <v>11497801</v>
      </c>
      <c r="D209" s="319">
        <v>11497801</v>
      </c>
      <c r="E209" s="319">
        <v>12390985</v>
      </c>
      <c r="F209" s="319">
        <v>12390985</v>
      </c>
      <c r="G209" s="319">
        <v>12390985</v>
      </c>
      <c r="H209" s="320">
        <v>0</v>
      </c>
      <c r="L209" s="133">
        <f t="shared" si="3"/>
        <v>9</v>
      </c>
    </row>
    <row r="210" spans="1:12">
      <c r="A210" s="289" t="s">
        <v>365</v>
      </c>
      <c r="B210" s="290" t="s">
        <v>364</v>
      </c>
      <c r="C210" s="321">
        <v>11497801</v>
      </c>
      <c r="D210" s="321">
        <v>11497801</v>
      </c>
      <c r="E210" s="321">
        <v>12390985</v>
      </c>
      <c r="F210" s="321">
        <v>12390985</v>
      </c>
      <c r="G210" s="321">
        <v>12390985</v>
      </c>
      <c r="H210" s="322">
        <v>0</v>
      </c>
      <c r="L210" s="133">
        <f t="shared" si="3"/>
        <v>13</v>
      </c>
    </row>
    <row r="211" spans="1:12">
      <c r="A211" s="305" t="s">
        <v>366</v>
      </c>
      <c r="B211" s="306" t="s">
        <v>367</v>
      </c>
      <c r="C211" s="319">
        <v>0</v>
      </c>
      <c r="D211" s="319">
        <v>18487900</v>
      </c>
      <c r="E211" s="319">
        <v>18487900</v>
      </c>
      <c r="F211" s="319">
        <v>0</v>
      </c>
      <c r="G211" s="319">
        <v>0</v>
      </c>
      <c r="H211" s="320">
        <v>0</v>
      </c>
      <c r="L211" s="133">
        <f t="shared" si="3"/>
        <v>9</v>
      </c>
    </row>
    <row r="212" spans="1:12">
      <c r="A212" s="289" t="s">
        <v>368</v>
      </c>
      <c r="B212" s="290" t="s">
        <v>369</v>
      </c>
      <c r="C212" s="321">
        <v>0</v>
      </c>
      <c r="D212" s="321">
        <v>15844000</v>
      </c>
      <c r="E212" s="321">
        <v>15844000</v>
      </c>
      <c r="F212" s="321">
        <v>0</v>
      </c>
      <c r="G212" s="321">
        <v>0</v>
      </c>
      <c r="H212" s="322">
        <v>0</v>
      </c>
      <c r="L212" s="133">
        <f t="shared" si="3"/>
        <v>13</v>
      </c>
    </row>
    <row r="213" spans="1:12">
      <c r="A213" s="289" t="s">
        <v>370</v>
      </c>
      <c r="B213" s="290" t="s">
        <v>371</v>
      </c>
      <c r="C213" s="321">
        <v>0</v>
      </c>
      <c r="D213" s="321">
        <v>2643900</v>
      </c>
      <c r="E213" s="321">
        <v>2643900</v>
      </c>
      <c r="F213" s="321">
        <v>0</v>
      </c>
      <c r="G213" s="321">
        <v>0</v>
      </c>
      <c r="H213" s="322">
        <v>0</v>
      </c>
      <c r="L213" s="133">
        <f t="shared" si="3"/>
        <v>13</v>
      </c>
    </row>
    <row r="214" spans="1:12">
      <c r="A214" s="305" t="s">
        <v>372</v>
      </c>
      <c r="B214" s="306" t="s">
        <v>373</v>
      </c>
      <c r="C214" s="319">
        <v>0</v>
      </c>
      <c r="D214" s="319">
        <v>2918900</v>
      </c>
      <c r="E214" s="319">
        <v>2918900</v>
      </c>
      <c r="F214" s="319">
        <v>0</v>
      </c>
      <c r="G214" s="319">
        <v>0</v>
      </c>
      <c r="H214" s="320">
        <v>0</v>
      </c>
      <c r="L214" s="133">
        <f t="shared" si="3"/>
        <v>9</v>
      </c>
    </row>
    <row r="215" spans="1:12">
      <c r="A215" s="289" t="s">
        <v>374</v>
      </c>
      <c r="B215" s="290" t="s">
        <v>373</v>
      </c>
      <c r="C215" s="321">
        <v>0</v>
      </c>
      <c r="D215" s="321">
        <v>2918900</v>
      </c>
      <c r="E215" s="321">
        <v>2918900</v>
      </c>
      <c r="F215" s="321">
        <v>0</v>
      </c>
      <c r="G215" s="321">
        <v>0</v>
      </c>
      <c r="H215" s="322">
        <v>0</v>
      </c>
      <c r="L215" s="133">
        <f t="shared" si="3"/>
        <v>13</v>
      </c>
    </row>
    <row r="216" spans="1:12">
      <c r="A216" s="305" t="s">
        <v>710</v>
      </c>
      <c r="B216" s="306" t="s">
        <v>711</v>
      </c>
      <c r="C216" s="319">
        <v>0</v>
      </c>
      <c r="D216" s="319">
        <v>0</v>
      </c>
      <c r="E216" s="319">
        <v>0</v>
      </c>
      <c r="F216" s="319">
        <v>0</v>
      </c>
      <c r="G216" s="319"/>
      <c r="H216" s="320"/>
      <c r="L216" s="133">
        <f t="shared" si="3"/>
        <v>9</v>
      </c>
    </row>
    <row r="217" spans="1:12">
      <c r="A217" s="289" t="s">
        <v>712</v>
      </c>
      <c r="B217" s="290" t="s">
        <v>711</v>
      </c>
      <c r="C217" s="321">
        <v>0</v>
      </c>
      <c r="D217" s="321">
        <v>0</v>
      </c>
      <c r="E217" s="321">
        <v>0</v>
      </c>
      <c r="F217" s="321">
        <v>0</v>
      </c>
      <c r="G217" s="321"/>
      <c r="H217" s="322"/>
      <c r="L217" s="133">
        <f t="shared" si="3"/>
        <v>13</v>
      </c>
    </row>
    <row r="218" spans="1:12">
      <c r="A218" s="305" t="s">
        <v>713</v>
      </c>
      <c r="B218" s="306" t="s">
        <v>319</v>
      </c>
      <c r="C218" s="319">
        <v>0</v>
      </c>
      <c r="D218" s="319">
        <v>0</v>
      </c>
      <c r="E218" s="319">
        <v>0</v>
      </c>
      <c r="F218" s="319">
        <v>0</v>
      </c>
      <c r="G218" s="319"/>
      <c r="H218" s="320"/>
      <c r="L218" s="133">
        <f t="shared" si="3"/>
        <v>9</v>
      </c>
    </row>
    <row r="219" spans="1:12">
      <c r="A219" s="289" t="s">
        <v>714</v>
      </c>
      <c r="B219" s="290" t="s">
        <v>319</v>
      </c>
      <c r="C219" s="321">
        <v>0</v>
      </c>
      <c r="D219" s="321">
        <v>0</v>
      </c>
      <c r="E219" s="321">
        <v>0</v>
      </c>
      <c r="F219" s="321">
        <v>0</v>
      </c>
      <c r="G219" s="321"/>
      <c r="H219" s="322"/>
      <c r="L219" s="133">
        <f t="shared" si="3"/>
        <v>13</v>
      </c>
    </row>
    <row r="220" spans="1:12">
      <c r="A220" s="305" t="s">
        <v>375</v>
      </c>
      <c r="B220" s="306" t="s">
        <v>325</v>
      </c>
      <c r="C220" s="319">
        <v>0</v>
      </c>
      <c r="D220" s="319">
        <v>6588293.9699999997</v>
      </c>
      <c r="E220" s="319">
        <v>8689671.9700000007</v>
      </c>
      <c r="F220" s="319">
        <v>2101378</v>
      </c>
      <c r="G220" s="319">
        <v>2101378</v>
      </c>
      <c r="H220" s="320">
        <v>0</v>
      </c>
      <c r="L220" s="133">
        <f t="shared" si="3"/>
        <v>9</v>
      </c>
    </row>
    <row r="221" spans="1:12">
      <c r="A221" s="289" t="s">
        <v>376</v>
      </c>
      <c r="B221" s="290" t="s">
        <v>325</v>
      </c>
      <c r="C221" s="321">
        <v>0</v>
      </c>
      <c r="D221" s="321">
        <v>6588293.9699999997</v>
      </c>
      <c r="E221" s="321">
        <v>8689671.9700000007</v>
      </c>
      <c r="F221" s="321">
        <v>2101378</v>
      </c>
      <c r="G221" s="321">
        <v>2101378</v>
      </c>
      <c r="H221" s="322">
        <v>0</v>
      </c>
      <c r="L221" s="133">
        <f t="shared" si="3"/>
        <v>13</v>
      </c>
    </row>
    <row r="222" spans="1:12">
      <c r="A222" s="305" t="s">
        <v>580</v>
      </c>
      <c r="B222" s="306" t="s">
        <v>581</v>
      </c>
      <c r="C222" s="319">
        <v>642650211.37</v>
      </c>
      <c r="D222" s="319">
        <v>0</v>
      </c>
      <c r="E222" s="319">
        <v>0</v>
      </c>
      <c r="F222" s="319">
        <v>642650211.37</v>
      </c>
      <c r="G222" s="319">
        <v>642650211.37</v>
      </c>
      <c r="H222" s="320">
        <v>0</v>
      </c>
      <c r="L222" s="133">
        <f t="shared" si="3"/>
        <v>9</v>
      </c>
    </row>
    <row r="223" spans="1:12">
      <c r="A223" s="289" t="s">
        <v>582</v>
      </c>
      <c r="B223" s="290" t="s">
        <v>581</v>
      </c>
      <c r="C223" s="321">
        <v>642650211.37</v>
      </c>
      <c r="D223" s="321">
        <v>0</v>
      </c>
      <c r="E223" s="321">
        <v>0</v>
      </c>
      <c r="F223" s="321">
        <v>642650211.37</v>
      </c>
      <c r="G223" s="321">
        <v>642650211.37</v>
      </c>
      <c r="H223" s="322">
        <v>0</v>
      </c>
      <c r="L223" s="133">
        <f t="shared" si="3"/>
        <v>13</v>
      </c>
    </row>
    <row r="224" spans="1:12">
      <c r="A224" s="305" t="s">
        <v>377</v>
      </c>
      <c r="B224" s="306" t="s">
        <v>378</v>
      </c>
      <c r="C224" s="319">
        <v>0</v>
      </c>
      <c r="D224" s="319">
        <v>9234928.5099999998</v>
      </c>
      <c r="E224" s="319">
        <v>9234928.5099999998</v>
      </c>
      <c r="F224" s="319">
        <v>0</v>
      </c>
      <c r="G224" s="319"/>
      <c r="H224" s="320"/>
      <c r="L224" s="133">
        <f t="shared" si="3"/>
        <v>9</v>
      </c>
    </row>
    <row r="225" spans="1:12">
      <c r="A225" s="289" t="s">
        <v>379</v>
      </c>
      <c r="B225" s="290" t="s">
        <v>378</v>
      </c>
      <c r="C225" s="321">
        <v>0</v>
      </c>
      <c r="D225" s="321">
        <v>9234928.5099999998</v>
      </c>
      <c r="E225" s="321">
        <v>9234928.5099999998</v>
      </c>
      <c r="F225" s="321">
        <v>0</v>
      </c>
      <c r="G225" s="321"/>
      <c r="H225" s="322"/>
      <c r="L225" s="133">
        <f t="shared" si="3"/>
        <v>13</v>
      </c>
    </row>
    <row r="226" spans="1:12">
      <c r="A226" s="305" t="s">
        <v>715</v>
      </c>
      <c r="B226" s="306" t="s">
        <v>716</v>
      </c>
      <c r="C226" s="319">
        <v>0</v>
      </c>
      <c r="D226" s="319">
        <v>0</v>
      </c>
      <c r="E226" s="319">
        <v>0</v>
      </c>
      <c r="F226" s="319">
        <v>0</v>
      </c>
      <c r="G226" s="319"/>
      <c r="H226" s="320"/>
      <c r="L226" s="133">
        <f t="shared" si="3"/>
        <v>9</v>
      </c>
    </row>
    <row r="227" spans="1:12">
      <c r="A227" s="289" t="s">
        <v>717</v>
      </c>
      <c r="B227" s="290" t="s">
        <v>716</v>
      </c>
      <c r="C227" s="321">
        <v>0</v>
      </c>
      <c r="D227" s="321">
        <v>0</v>
      </c>
      <c r="E227" s="321">
        <v>0</v>
      </c>
      <c r="F227" s="321">
        <v>0</v>
      </c>
      <c r="G227" s="321"/>
      <c r="H227" s="322"/>
      <c r="L227" s="133">
        <f t="shared" si="3"/>
        <v>13</v>
      </c>
    </row>
    <row r="228" spans="1:12">
      <c r="A228" s="139" t="s">
        <v>42</v>
      </c>
      <c r="B228" s="140" t="s">
        <v>43</v>
      </c>
      <c r="C228" s="315">
        <v>1092664740.26</v>
      </c>
      <c r="D228" s="315">
        <v>657950293</v>
      </c>
      <c r="E228" s="315">
        <v>749850511.26999998</v>
      </c>
      <c r="F228" s="315">
        <v>1184564958.53</v>
      </c>
      <c r="G228" s="315">
        <v>1184564958.53</v>
      </c>
      <c r="H228" s="316">
        <v>0</v>
      </c>
      <c r="L228" s="133">
        <f t="shared" si="3"/>
        <v>3</v>
      </c>
    </row>
    <row r="229" spans="1:12">
      <c r="A229" s="287" t="s">
        <v>45</v>
      </c>
      <c r="B229" s="288" t="s">
        <v>46</v>
      </c>
      <c r="C229" s="317">
        <v>1092664740.26</v>
      </c>
      <c r="D229" s="317">
        <v>657950293</v>
      </c>
      <c r="E229" s="317">
        <v>749850511.26999998</v>
      </c>
      <c r="F229" s="317">
        <v>1184564958.53</v>
      </c>
      <c r="G229" s="317">
        <v>1184564958.53</v>
      </c>
      <c r="H229" s="318">
        <v>0</v>
      </c>
      <c r="L229" s="133">
        <f t="shared" si="3"/>
        <v>6</v>
      </c>
    </row>
    <row r="230" spans="1:12">
      <c r="A230" s="305" t="s">
        <v>380</v>
      </c>
      <c r="B230" s="306" t="s">
        <v>381</v>
      </c>
      <c r="C230" s="319">
        <v>0</v>
      </c>
      <c r="D230" s="319">
        <v>330725214.30000001</v>
      </c>
      <c r="E230" s="319">
        <v>330725214.30000001</v>
      </c>
      <c r="F230" s="319">
        <v>0</v>
      </c>
      <c r="G230" s="319">
        <v>0</v>
      </c>
      <c r="H230" s="320">
        <v>0</v>
      </c>
      <c r="L230" s="133">
        <f t="shared" si="3"/>
        <v>9</v>
      </c>
    </row>
    <row r="231" spans="1:12">
      <c r="A231" s="289" t="s">
        <v>382</v>
      </c>
      <c r="B231" s="290" t="s">
        <v>381</v>
      </c>
      <c r="C231" s="321">
        <v>0</v>
      </c>
      <c r="D231" s="321">
        <v>330725214.30000001</v>
      </c>
      <c r="E231" s="321">
        <v>330725214.30000001</v>
      </c>
      <c r="F231" s="321">
        <v>0</v>
      </c>
      <c r="G231" s="321">
        <v>0</v>
      </c>
      <c r="H231" s="322">
        <v>0</v>
      </c>
      <c r="L231" s="133">
        <f t="shared" si="3"/>
        <v>13</v>
      </c>
    </row>
    <row r="232" spans="1:12">
      <c r="A232" s="305" t="s">
        <v>383</v>
      </c>
      <c r="B232" s="306" t="s">
        <v>384</v>
      </c>
      <c r="C232" s="319">
        <v>49385298.380000003</v>
      </c>
      <c r="D232" s="319">
        <v>46586383</v>
      </c>
      <c r="E232" s="319">
        <v>53669275.850000001</v>
      </c>
      <c r="F232" s="319">
        <v>56468191.229999997</v>
      </c>
      <c r="G232" s="319">
        <v>56468191.229999997</v>
      </c>
      <c r="H232" s="320">
        <v>0</v>
      </c>
      <c r="L232" s="133">
        <f t="shared" si="3"/>
        <v>9</v>
      </c>
    </row>
    <row r="233" spans="1:12">
      <c r="A233" s="289" t="s">
        <v>385</v>
      </c>
      <c r="B233" s="290" t="s">
        <v>384</v>
      </c>
      <c r="C233" s="321">
        <v>49385298.380000003</v>
      </c>
      <c r="D233" s="321">
        <v>46586383</v>
      </c>
      <c r="E233" s="321">
        <v>53669275.850000001</v>
      </c>
      <c r="F233" s="321">
        <v>56468191.229999997</v>
      </c>
      <c r="G233" s="321">
        <v>56468191.229999997</v>
      </c>
      <c r="H233" s="322">
        <v>0</v>
      </c>
      <c r="L233" s="133">
        <f t="shared" si="3"/>
        <v>13</v>
      </c>
    </row>
    <row r="234" spans="1:12">
      <c r="A234" s="305" t="s">
        <v>386</v>
      </c>
      <c r="B234" s="306" t="s">
        <v>387</v>
      </c>
      <c r="C234" s="319">
        <v>414077835.5</v>
      </c>
      <c r="D234" s="319">
        <v>35317439</v>
      </c>
      <c r="E234" s="319">
        <v>34872520.469999999</v>
      </c>
      <c r="F234" s="319">
        <v>413632916.97000003</v>
      </c>
      <c r="G234" s="319">
        <v>413632916.97000003</v>
      </c>
      <c r="H234" s="320">
        <v>0</v>
      </c>
      <c r="L234" s="133">
        <f t="shared" si="3"/>
        <v>9</v>
      </c>
    </row>
    <row r="235" spans="1:12">
      <c r="A235" s="289" t="s">
        <v>388</v>
      </c>
      <c r="B235" s="290" t="s">
        <v>387</v>
      </c>
      <c r="C235" s="321">
        <v>414077835.5</v>
      </c>
      <c r="D235" s="321">
        <v>35317439</v>
      </c>
      <c r="E235" s="321">
        <v>34872520.469999999</v>
      </c>
      <c r="F235" s="321">
        <v>413632916.97000003</v>
      </c>
      <c r="G235" s="321">
        <v>413632916.97000003</v>
      </c>
      <c r="H235" s="322">
        <v>0</v>
      </c>
      <c r="L235" s="133">
        <f t="shared" si="3"/>
        <v>13</v>
      </c>
    </row>
    <row r="236" spans="1:12">
      <c r="A236" s="305" t="s">
        <v>389</v>
      </c>
      <c r="B236" s="306" t="s">
        <v>390</v>
      </c>
      <c r="C236" s="319">
        <v>339208709.47000003</v>
      </c>
      <c r="D236" s="319">
        <v>24903023</v>
      </c>
      <c r="E236" s="319">
        <v>30668097.57</v>
      </c>
      <c r="F236" s="319">
        <v>344973784.04000002</v>
      </c>
      <c r="G236" s="319">
        <v>344973784.04000002</v>
      </c>
      <c r="H236" s="320">
        <v>0</v>
      </c>
      <c r="L236" s="133">
        <f t="shared" si="3"/>
        <v>9</v>
      </c>
    </row>
    <row r="237" spans="1:12">
      <c r="A237" s="289" t="s">
        <v>391</v>
      </c>
      <c r="B237" s="290" t="s">
        <v>390</v>
      </c>
      <c r="C237" s="321">
        <v>339208709.47000003</v>
      </c>
      <c r="D237" s="321">
        <v>24903023</v>
      </c>
      <c r="E237" s="321">
        <v>30668097.57</v>
      </c>
      <c r="F237" s="321">
        <v>344973784.04000002</v>
      </c>
      <c r="G237" s="321">
        <v>344973784.04000002</v>
      </c>
      <c r="H237" s="322">
        <v>0</v>
      </c>
      <c r="L237" s="133">
        <f t="shared" si="3"/>
        <v>13</v>
      </c>
    </row>
    <row r="238" spans="1:12">
      <c r="A238" s="305" t="s">
        <v>392</v>
      </c>
      <c r="B238" s="306" t="s">
        <v>393</v>
      </c>
      <c r="C238" s="319">
        <v>137751488.77000001</v>
      </c>
      <c r="D238" s="319">
        <v>4534649</v>
      </c>
      <c r="E238" s="319">
        <v>24302658.27</v>
      </c>
      <c r="F238" s="319">
        <v>157519498.03999999</v>
      </c>
      <c r="G238" s="319">
        <v>157519498.03999999</v>
      </c>
      <c r="H238" s="320">
        <v>0</v>
      </c>
      <c r="L238" s="133">
        <f t="shared" si="3"/>
        <v>9</v>
      </c>
    </row>
    <row r="239" spans="1:12">
      <c r="A239" s="289" t="s">
        <v>394</v>
      </c>
      <c r="B239" s="290" t="s">
        <v>393</v>
      </c>
      <c r="C239" s="321">
        <v>137751488.77000001</v>
      </c>
      <c r="D239" s="321">
        <v>4534649</v>
      </c>
      <c r="E239" s="321">
        <v>24302658.27</v>
      </c>
      <c r="F239" s="321">
        <v>157519498.03999999</v>
      </c>
      <c r="G239" s="321">
        <v>157519498.03999999</v>
      </c>
      <c r="H239" s="322">
        <v>0</v>
      </c>
      <c r="L239" s="133">
        <f t="shared" si="3"/>
        <v>13</v>
      </c>
    </row>
    <row r="240" spans="1:12">
      <c r="A240" s="305" t="s">
        <v>395</v>
      </c>
      <c r="B240" s="306" t="s">
        <v>396</v>
      </c>
      <c r="C240" s="319">
        <v>44783247.380000003</v>
      </c>
      <c r="D240" s="319">
        <v>218883</v>
      </c>
      <c r="E240" s="319">
        <v>48994920.869999997</v>
      </c>
      <c r="F240" s="319">
        <v>93559285.25</v>
      </c>
      <c r="G240" s="319">
        <v>93559285.25</v>
      </c>
      <c r="H240" s="320">
        <v>0</v>
      </c>
      <c r="L240" s="133">
        <f t="shared" si="3"/>
        <v>9</v>
      </c>
    </row>
    <row r="241" spans="1:12">
      <c r="A241" s="289" t="s">
        <v>397</v>
      </c>
      <c r="B241" s="290" t="s">
        <v>396</v>
      </c>
      <c r="C241" s="321">
        <v>44783247.380000003</v>
      </c>
      <c r="D241" s="321">
        <v>218883</v>
      </c>
      <c r="E241" s="321">
        <v>48994920.869999997</v>
      </c>
      <c r="F241" s="321">
        <v>93559285.25</v>
      </c>
      <c r="G241" s="321">
        <v>93559285.25</v>
      </c>
      <c r="H241" s="322">
        <v>0</v>
      </c>
      <c r="L241" s="133">
        <f t="shared" si="3"/>
        <v>13</v>
      </c>
    </row>
    <row r="242" spans="1:12">
      <c r="A242" s="305" t="s">
        <v>594</v>
      </c>
      <c r="B242" s="306" t="s">
        <v>283</v>
      </c>
      <c r="C242" s="319">
        <v>0</v>
      </c>
      <c r="D242" s="319">
        <v>4097277.09</v>
      </c>
      <c r="E242" s="319">
        <v>4097277.09</v>
      </c>
      <c r="F242" s="319">
        <v>0</v>
      </c>
      <c r="G242" s="319">
        <v>0</v>
      </c>
      <c r="H242" s="320">
        <v>0</v>
      </c>
      <c r="L242" s="133">
        <f t="shared" si="3"/>
        <v>9</v>
      </c>
    </row>
    <row r="243" spans="1:12">
      <c r="A243" s="289" t="s">
        <v>595</v>
      </c>
      <c r="B243" s="290" t="s">
        <v>283</v>
      </c>
      <c r="C243" s="321">
        <v>0</v>
      </c>
      <c r="D243" s="321">
        <v>4097277.09</v>
      </c>
      <c r="E243" s="321">
        <v>4097277.09</v>
      </c>
      <c r="F243" s="321">
        <v>0</v>
      </c>
      <c r="G243" s="321">
        <v>0</v>
      </c>
      <c r="H243" s="322">
        <v>0</v>
      </c>
      <c r="L243" s="133">
        <f t="shared" si="3"/>
        <v>13</v>
      </c>
    </row>
    <row r="244" spans="1:12">
      <c r="A244" s="305" t="s">
        <v>398</v>
      </c>
      <c r="B244" s="306" t="s">
        <v>399</v>
      </c>
      <c r="C244" s="319">
        <v>107458160.76000001</v>
      </c>
      <c r="D244" s="319">
        <v>7687135</v>
      </c>
      <c r="E244" s="319">
        <v>18640257.239999998</v>
      </c>
      <c r="F244" s="319">
        <v>118411283</v>
      </c>
      <c r="G244" s="319">
        <v>118411283</v>
      </c>
      <c r="H244" s="320">
        <v>0</v>
      </c>
      <c r="L244" s="133">
        <f t="shared" si="3"/>
        <v>9</v>
      </c>
    </row>
    <row r="245" spans="1:12">
      <c r="A245" s="289" t="s">
        <v>400</v>
      </c>
      <c r="B245" s="290" t="s">
        <v>399</v>
      </c>
      <c r="C245" s="321">
        <v>70880146.420000002</v>
      </c>
      <c r="D245" s="321">
        <v>5301020</v>
      </c>
      <c r="E245" s="321">
        <v>15986600.74</v>
      </c>
      <c r="F245" s="321">
        <v>81565727.159999996</v>
      </c>
      <c r="G245" s="321">
        <v>81565727.159999996</v>
      </c>
      <c r="H245" s="322">
        <v>0</v>
      </c>
      <c r="L245" s="133">
        <f t="shared" si="3"/>
        <v>13</v>
      </c>
    </row>
    <row r="246" spans="1:12">
      <c r="A246" s="289" t="s">
        <v>401</v>
      </c>
      <c r="B246" s="290" t="s">
        <v>402</v>
      </c>
      <c r="C246" s="321">
        <v>36578014.340000004</v>
      </c>
      <c r="D246" s="321">
        <v>2386115</v>
      </c>
      <c r="E246" s="321">
        <v>2653656.5</v>
      </c>
      <c r="F246" s="321">
        <v>36845555.840000004</v>
      </c>
      <c r="G246" s="321">
        <v>36845555.840000004</v>
      </c>
      <c r="H246" s="322">
        <v>0</v>
      </c>
      <c r="L246" s="133">
        <f t="shared" si="3"/>
        <v>13</v>
      </c>
    </row>
    <row r="247" spans="1:12">
      <c r="A247" s="305" t="s">
        <v>403</v>
      </c>
      <c r="B247" s="306" t="s">
        <v>404</v>
      </c>
      <c r="C247" s="319">
        <v>0</v>
      </c>
      <c r="D247" s="319">
        <v>73024089.609999999</v>
      </c>
      <c r="E247" s="319">
        <v>73024089.609999999</v>
      </c>
      <c r="F247" s="319">
        <v>0</v>
      </c>
      <c r="G247" s="319">
        <v>0</v>
      </c>
      <c r="H247" s="320">
        <v>0</v>
      </c>
      <c r="L247" s="133">
        <f t="shared" si="3"/>
        <v>9</v>
      </c>
    </row>
    <row r="248" spans="1:12">
      <c r="A248" s="289" t="s">
        <v>405</v>
      </c>
      <c r="B248" s="290" t="s">
        <v>404</v>
      </c>
      <c r="C248" s="321">
        <v>0</v>
      </c>
      <c r="D248" s="321">
        <v>73024089.609999999</v>
      </c>
      <c r="E248" s="321">
        <v>73024089.609999999</v>
      </c>
      <c r="F248" s="321">
        <v>0</v>
      </c>
      <c r="G248" s="321">
        <v>0</v>
      </c>
      <c r="H248" s="322">
        <v>0</v>
      </c>
      <c r="L248" s="133">
        <f t="shared" si="3"/>
        <v>13</v>
      </c>
    </row>
    <row r="249" spans="1:12">
      <c r="A249" s="305" t="s">
        <v>406</v>
      </c>
      <c r="B249" s="306" t="s">
        <v>407</v>
      </c>
      <c r="C249" s="319">
        <v>0</v>
      </c>
      <c r="D249" s="319">
        <v>2978700</v>
      </c>
      <c r="E249" s="319">
        <v>2978700</v>
      </c>
      <c r="F249" s="319">
        <v>0</v>
      </c>
      <c r="G249" s="319">
        <v>0</v>
      </c>
      <c r="H249" s="320">
        <v>0</v>
      </c>
      <c r="L249" s="133">
        <f t="shared" si="3"/>
        <v>9</v>
      </c>
    </row>
    <row r="250" spans="1:12">
      <c r="A250" s="289" t="s">
        <v>408</v>
      </c>
      <c r="B250" s="290" t="s">
        <v>407</v>
      </c>
      <c r="C250" s="321">
        <v>0</v>
      </c>
      <c r="D250" s="321">
        <v>2978700</v>
      </c>
      <c r="E250" s="321">
        <v>2978700</v>
      </c>
      <c r="F250" s="321">
        <v>0</v>
      </c>
      <c r="G250" s="321">
        <v>0</v>
      </c>
      <c r="H250" s="322">
        <v>0</v>
      </c>
      <c r="L250" s="133">
        <f t="shared" si="3"/>
        <v>13</v>
      </c>
    </row>
    <row r="251" spans="1:12">
      <c r="A251" s="305" t="s">
        <v>718</v>
      </c>
      <c r="B251" s="306" t="s">
        <v>719</v>
      </c>
      <c r="C251" s="319">
        <v>0</v>
      </c>
      <c r="D251" s="319">
        <v>0</v>
      </c>
      <c r="E251" s="319">
        <v>0</v>
      </c>
      <c r="F251" s="319">
        <v>0</v>
      </c>
      <c r="G251" s="319">
        <v>0</v>
      </c>
      <c r="H251" s="320">
        <v>0</v>
      </c>
      <c r="L251" s="133">
        <f t="shared" si="3"/>
        <v>9</v>
      </c>
    </row>
    <row r="252" spans="1:12">
      <c r="A252" s="289" t="s">
        <v>720</v>
      </c>
      <c r="B252" s="290" t="s">
        <v>719</v>
      </c>
      <c r="C252" s="321">
        <v>0</v>
      </c>
      <c r="D252" s="321">
        <v>0</v>
      </c>
      <c r="E252" s="321">
        <v>0</v>
      </c>
      <c r="F252" s="321">
        <v>0</v>
      </c>
      <c r="G252" s="321">
        <v>0</v>
      </c>
      <c r="H252" s="322">
        <v>0</v>
      </c>
      <c r="L252" s="133">
        <f t="shared" si="3"/>
        <v>13</v>
      </c>
    </row>
    <row r="253" spans="1:12">
      <c r="A253" s="305" t="s">
        <v>409</v>
      </c>
      <c r="B253" s="306" t="s">
        <v>410</v>
      </c>
      <c r="C253" s="319">
        <v>0</v>
      </c>
      <c r="D253" s="319">
        <v>62489400</v>
      </c>
      <c r="E253" s="319">
        <v>62489400</v>
      </c>
      <c r="F253" s="319">
        <v>0</v>
      </c>
      <c r="G253" s="319">
        <v>0</v>
      </c>
      <c r="H253" s="320">
        <v>0</v>
      </c>
      <c r="L253" s="133">
        <f t="shared" si="3"/>
        <v>9</v>
      </c>
    </row>
    <row r="254" spans="1:12">
      <c r="A254" s="289" t="s">
        <v>411</v>
      </c>
      <c r="B254" s="290" t="s">
        <v>410</v>
      </c>
      <c r="C254" s="321">
        <v>0</v>
      </c>
      <c r="D254" s="321">
        <v>62489400</v>
      </c>
      <c r="E254" s="321">
        <v>62489400</v>
      </c>
      <c r="F254" s="321">
        <v>0</v>
      </c>
      <c r="G254" s="321">
        <v>0</v>
      </c>
      <c r="H254" s="322">
        <v>0</v>
      </c>
      <c r="L254" s="133">
        <f t="shared" si="3"/>
        <v>13</v>
      </c>
    </row>
    <row r="255" spans="1:12">
      <c r="A255" s="305" t="s">
        <v>412</v>
      </c>
      <c r="B255" s="306" t="s">
        <v>413</v>
      </c>
      <c r="C255" s="319">
        <v>0</v>
      </c>
      <c r="D255" s="319">
        <v>44263700</v>
      </c>
      <c r="E255" s="319">
        <v>44263700</v>
      </c>
      <c r="F255" s="319">
        <v>0</v>
      </c>
      <c r="G255" s="319">
        <v>0</v>
      </c>
      <c r="H255" s="320">
        <v>0</v>
      </c>
      <c r="L255" s="133">
        <f t="shared" si="3"/>
        <v>9</v>
      </c>
    </row>
    <row r="256" spans="1:12">
      <c r="A256" s="289" t="s">
        <v>414</v>
      </c>
      <c r="B256" s="290" t="s">
        <v>413</v>
      </c>
      <c r="C256" s="321">
        <v>0</v>
      </c>
      <c r="D256" s="321">
        <v>44263700</v>
      </c>
      <c r="E256" s="321">
        <v>44263700</v>
      </c>
      <c r="F256" s="321">
        <v>0</v>
      </c>
      <c r="G256" s="321">
        <v>0</v>
      </c>
      <c r="H256" s="322">
        <v>0</v>
      </c>
      <c r="L256" s="133">
        <f t="shared" si="3"/>
        <v>13</v>
      </c>
    </row>
    <row r="257" spans="1:12">
      <c r="A257" s="305" t="s">
        <v>415</v>
      </c>
      <c r="B257" s="306" t="s">
        <v>416</v>
      </c>
      <c r="C257" s="319">
        <v>0</v>
      </c>
      <c r="D257" s="319">
        <v>21124400</v>
      </c>
      <c r="E257" s="319">
        <v>21124400</v>
      </c>
      <c r="F257" s="319">
        <v>0</v>
      </c>
      <c r="G257" s="319">
        <v>0</v>
      </c>
      <c r="H257" s="320">
        <v>0</v>
      </c>
      <c r="L257" s="133">
        <f t="shared" si="3"/>
        <v>9</v>
      </c>
    </row>
    <row r="258" spans="1:12">
      <c r="A258" s="289" t="s">
        <v>417</v>
      </c>
      <c r="B258" s="290" t="s">
        <v>416</v>
      </c>
      <c r="C258" s="321">
        <v>0</v>
      </c>
      <c r="D258" s="321">
        <v>21124400</v>
      </c>
      <c r="E258" s="321">
        <v>21124400</v>
      </c>
      <c r="F258" s="321">
        <v>0</v>
      </c>
      <c r="G258" s="321">
        <v>0</v>
      </c>
      <c r="H258" s="322">
        <v>0</v>
      </c>
      <c r="L258" s="133">
        <f t="shared" si="3"/>
        <v>13</v>
      </c>
    </row>
    <row r="259" spans="1:12">
      <c r="A259" s="305" t="s">
        <v>418</v>
      </c>
      <c r="B259" s="306" t="s">
        <v>419</v>
      </c>
      <c r="C259" s="319">
        <v>0</v>
      </c>
      <c r="D259" s="319">
        <v>0</v>
      </c>
      <c r="E259" s="319">
        <v>0</v>
      </c>
      <c r="F259" s="319">
        <v>0</v>
      </c>
      <c r="G259" s="319">
        <v>0</v>
      </c>
      <c r="H259" s="320">
        <v>0</v>
      </c>
      <c r="L259" s="133">
        <f t="shared" si="3"/>
        <v>9</v>
      </c>
    </row>
    <row r="260" spans="1:12">
      <c r="A260" s="289" t="s">
        <v>420</v>
      </c>
      <c r="B260" s="290" t="s">
        <v>419</v>
      </c>
      <c r="C260" s="321">
        <v>0</v>
      </c>
      <c r="D260" s="321">
        <v>0</v>
      </c>
      <c r="E260" s="321">
        <v>0</v>
      </c>
      <c r="F260" s="321">
        <v>0</v>
      </c>
      <c r="G260" s="321">
        <v>0</v>
      </c>
      <c r="H260" s="322">
        <v>0</v>
      </c>
      <c r="L260" s="133">
        <f t="shared" si="3"/>
        <v>13</v>
      </c>
    </row>
    <row r="261" spans="1:12">
      <c r="A261" s="139" t="s">
        <v>58</v>
      </c>
      <c r="B261" s="140" t="s">
        <v>59</v>
      </c>
      <c r="C261" s="315">
        <v>2786891831</v>
      </c>
      <c r="D261" s="315">
        <v>0</v>
      </c>
      <c r="E261" s="315">
        <v>58957122</v>
      </c>
      <c r="F261" s="315">
        <v>2845848953</v>
      </c>
      <c r="G261" s="315">
        <v>0</v>
      </c>
      <c r="H261" s="316">
        <v>2845848953</v>
      </c>
      <c r="L261" s="133">
        <f t="shared" si="3"/>
        <v>3</v>
      </c>
    </row>
    <row r="262" spans="1:12">
      <c r="A262" s="287" t="s">
        <v>62</v>
      </c>
      <c r="B262" s="288" t="s">
        <v>63</v>
      </c>
      <c r="C262" s="317">
        <v>2786891831</v>
      </c>
      <c r="D262" s="317">
        <v>0</v>
      </c>
      <c r="E262" s="317">
        <v>58957122</v>
      </c>
      <c r="F262" s="317">
        <v>2845848953</v>
      </c>
      <c r="G262" s="317">
        <v>0</v>
      </c>
      <c r="H262" s="318">
        <v>2845848953</v>
      </c>
      <c r="L262" s="133">
        <f t="shared" si="3"/>
        <v>6</v>
      </c>
    </row>
    <row r="263" spans="1:12">
      <c r="A263" s="305" t="s">
        <v>421</v>
      </c>
      <c r="B263" s="306" t="s">
        <v>422</v>
      </c>
      <c r="C263" s="319">
        <v>2786891831</v>
      </c>
      <c r="D263" s="319">
        <v>0</v>
      </c>
      <c r="E263" s="319">
        <v>58957122</v>
      </c>
      <c r="F263" s="319">
        <v>2845848953</v>
      </c>
      <c r="G263" s="319">
        <v>0</v>
      </c>
      <c r="H263" s="320">
        <v>2845848953</v>
      </c>
      <c r="L263" s="133">
        <f t="shared" si="3"/>
        <v>9</v>
      </c>
    </row>
    <row r="264" spans="1:12">
      <c r="A264" s="289" t="s">
        <v>423</v>
      </c>
      <c r="B264" s="290" t="s">
        <v>422</v>
      </c>
      <c r="C264" s="321">
        <v>2786891831</v>
      </c>
      <c r="D264" s="321">
        <v>0</v>
      </c>
      <c r="E264" s="321">
        <v>58957122</v>
      </c>
      <c r="F264" s="321">
        <v>2845848953</v>
      </c>
      <c r="G264" s="321">
        <v>0</v>
      </c>
      <c r="H264" s="322">
        <v>2845848953</v>
      </c>
      <c r="L264" s="133">
        <f t="shared" ref="L264:L327" si="4">+LEN(A264)</f>
        <v>13</v>
      </c>
    </row>
    <row r="265" spans="1:12">
      <c r="A265" s="139" t="s">
        <v>596</v>
      </c>
      <c r="B265" s="140" t="s">
        <v>602</v>
      </c>
      <c r="C265" s="315">
        <v>1376572344.3299999</v>
      </c>
      <c r="D265" s="315">
        <v>0</v>
      </c>
      <c r="E265" s="315">
        <v>5079598753.5500002</v>
      </c>
      <c r="F265" s="315">
        <v>6456171097.8800001</v>
      </c>
      <c r="G265" s="315">
        <v>6456171097.8800001</v>
      </c>
      <c r="H265" s="316">
        <v>0</v>
      </c>
      <c r="L265" s="133">
        <f t="shared" si="4"/>
        <v>3</v>
      </c>
    </row>
    <row r="266" spans="1:12">
      <c r="A266" s="287" t="s">
        <v>597</v>
      </c>
      <c r="B266" s="288" t="s">
        <v>601</v>
      </c>
      <c r="C266" s="317">
        <v>1376572344.3299999</v>
      </c>
      <c r="D266" s="317">
        <v>0</v>
      </c>
      <c r="E266" s="317">
        <v>5079598753.5500002</v>
      </c>
      <c r="F266" s="317">
        <v>6456171097.8800001</v>
      </c>
      <c r="G266" s="317">
        <v>6456171097.8800001</v>
      </c>
      <c r="H266" s="318">
        <v>0</v>
      </c>
      <c r="L266" s="133">
        <f t="shared" si="4"/>
        <v>6</v>
      </c>
    </row>
    <row r="267" spans="1:12">
      <c r="A267" s="305" t="s">
        <v>598</v>
      </c>
      <c r="B267" s="306" t="s">
        <v>207</v>
      </c>
      <c r="C267" s="319">
        <v>1376572344.3299999</v>
      </c>
      <c r="D267" s="319">
        <v>0</v>
      </c>
      <c r="E267" s="319">
        <v>5079598753.5500002</v>
      </c>
      <c r="F267" s="319">
        <v>6456171097.8800001</v>
      </c>
      <c r="G267" s="319">
        <v>6456171097.8800001</v>
      </c>
      <c r="H267" s="320">
        <v>0</v>
      </c>
      <c r="L267" s="133">
        <f t="shared" si="4"/>
        <v>9</v>
      </c>
    </row>
    <row r="268" spans="1:12">
      <c r="A268" s="289" t="s">
        <v>599</v>
      </c>
      <c r="B268" s="290" t="s">
        <v>207</v>
      </c>
      <c r="C268" s="321">
        <v>1376572344.3299999</v>
      </c>
      <c r="D268" s="321">
        <v>0</v>
      </c>
      <c r="E268" s="321">
        <v>5079598753.5500002</v>
      </c>
      <c r="F268" s="321">
        <v>6456171097.8800001</v>
      </c>
      <c r="G268" s="321">
        <v>6456171097.8800001</v>
      </c>
      <c r="H268" s="322">
        <v>0</v>
      </c>
      <c r="L268" s="133">
        <f t="shared" si="4"/>
        <v>13</v>
      </c>
    </row>
    <row r="269" spans="1:12">
      <c r="A269" s="137" t="s">
        <v>424</v>
      </c>
      <c r="B269" s="138" t="s">
        <v>75</v>
      </c>
      <c r="C269" s="323">
        <v>15085817316.82</v>
      </c>
      <c r="D269" s="323">
        <v>0</v>
      </c>
      <c r="E269" s="323">
        <v>0</v>
      </c>
      <c r="F269" s="323">
        <v>15085817316.82</v>
      </c>
      <c r="G269" s="323"/>
      <c r="H269" s="324">
        <v>15085817316.82</v>
      </c>
      <c r="L269" s="133">
        <f t="shared" si="4"/>
        <v>1</v>
      </c>
    </row>
    <row r="270" spans="1:12">
      <c r="A270" s="139" t="s">
        <v>70</v>
      </c>
      <c r="B270" s="140" t="s">
        <v>79</v>
      </c>
      <c r="C270" s="315">
        <v>15085817316.82</v>
      </c>
      <c r="D270" s="315">
        <v>0</v>
      </c>
      <c r="E270" s="315">
        <v>0</v>
      </c>
      <c r="F270" s="315">
        <v>15085817316.82</v>
      </c>
      <c r="G270" s="315"/>
      <c r="H270" s="316">
        <v>15085817316.82</v>
      </c>
      <c r="L270" s="133">
        <f t="shared" si="4"/>
        <v>3</v>
      </c>
    </row>
    <row r="271" spans="1:12">
      <c r="A271" s="287" t="s">
        <v>72</v>
      </c>
      <c r="B271" s="288" t="s">
        <v>82</v>
      </c>
      <c r="C271" s="317">
        <v>12771061542.1</v>
      </c>
      <c r="D271" s="317">
        <v>0</v>
      </c>
      <c r="E271" s="317">
        <v>0</v>
      </c>
      <c r="F271" s="317">
        <v>12771061542.1</v>
      </c>
      <c r="G271" s="317"/>
      <c r="H271" s="318">
        <v>12771061542.1</v>
      </c>
      <c r="L271" s="133">
        <f t="shared" si="4"/>
        <v>6</v>
      </c>
    </row>
    <row r="272" spans="1:12">
      <c r="A272" s="305" t="s">
        <v>425</v>
      </c>
      <c r="B272" s="306" t="s">
        <v>426</v>
      </c>
      <c r="C272" s="319">
        <v>12771061542.1</v>
      </c>
      <c r="D272" s="319">
        <v>0</v>
      </c>
      <c r="E272" s="319">
        <v>0</v>
      </c>
      <c r="F272" s="319">
        <v>12771061542.1</v>
      </c>
      <c r="G272" s="319"/>
      <c r="H272" s="320">
        <v>12771061542.1</v>
      </c>
      <c r="L272" s="133">
        <f t="shared" si="4"/>
        <v>9</v>
      </c>
    </row>
    <row r="273" spans="1:12">
      <c r="A273" s="289" t="s">
        <v>427</v>
      </c>
      <c r="B273" s="290" t="s">
        <v>428</v>
      </c>
      <c r="C273" s="321">
        <v>12771061542.1</v>
      </c>
      <c r="D273" s="321">
        <v>0</v>
      </c>
      <c r="E273" s="321">
        <v>0</v>
      </c>
      <c r="F273" s="321">
        <v>12771061542.1</v>
      </c>
      <c r="G273" s="321"/>
      <c r="H273" s="322">
        <v>12771061542.1</v>
      </c>
      <c r="L273" s="133">
        <f t="shared" si="4"/>
        <v>13</v>
      </c>
    </row>
    <row r="274" spans="1:12">
      <c r="A274" s="287" t="s">
        <v>429</v>
      </c>
      <c r="B274" s="288" t="s">
        <v>430</v>
      </c>
      <c r="C274" s="317">
        <v>2314755774.7199998</v>
      </c>
      <c r="D274" s="317">
        <v>0</v>
      </c>
      <c r="E274" s="317">
        <v>0</v>
      </c>
      <c r="F274" s="317">
        <v>2314755774.7199998</v>
      </c>
      <c r="G274" s="317"/>
      <c r="H274" s="318">
        <v>2314755774.7199998</v>
      </c>
      <c r="L274" s="133">
        <f t="shared" si="4"/>
        <v>6</v>
      </c>
    </row>
    <row r="275" spans="1:12">
      <c r="A275" s="305" t="s">
        <v>431</v>
      </c>
      <c r="B275" s="306" t="s">
        <v>432</v>
      </c>
      <c r="C275" s="319">
        <v>5551746693.0200005</v>
      </c>
      <c r="D275" s="319">
        <v>0</v>
      </c>
      <c r="E275" s="319">
        <v>0</v>
      </c>
      <c r="F275" s="319">
        <v>5551746693.0200005</v>
      </c>
      <c r="G275" s="319"/>
      <c r="H275" s="320">
        <v>5551746693.0200005</v>
      </c>
      <c r="L275" s="133">
        <f t="shared" si="4"/>
        <v>9</v>
      </c>
    </row>
    <row r="276" spans="1:12">
      <c r="A276" s="289" t="s">
        <v>433</v>
      </c>
      <c r="B276" s="290" t="s">
        <v>432</v>
      </c>
      <c r="C276" s="321">
        <v>5385745053.9300003</v>
      </c>
      <c r="D276" s="321">
        <v>0</v>
      </c>
      <c r="E276" s="321">
        <v>0</v>
      </c>
      <c r="F276" s="321">
        <v>5385745053.9300003</v>
      </c>
      <c r="G276" s="321"/>
      <c r="H276" s="322">
        <v>5385745053.9300003</v>
      </c>
      <c r="L276" s="133">
        <f t="shared" si="4"/>
        <v>13</v>
      </c>
    </row>
    <row r="277" spans="1:12" ht="25.5">
      <c r="A277" s="289" t="s">
        <v>434</v>
      </c>
      <c r="B277" s="290" t="s">
        <v>435</v>
      </c>
      <c r="C277" s="321">
        <v>166001639.09</v>
      </c>
      <c r="D277" s="321">
        <v>0</v>
      </c>
      <c r="E277" s="321">
        <v>0</v>
      </c>
      <c r="F277" s="321">
        <v>166001639.09</v>
      </c>
      <c r="G277" s="321"/>
      <c r="H277" s="322">
        <v>166001639.09</v>
      </c>
      <c r="L277" s="133">
        <f t="shared" si="4"/>
        <v>13</v>
      </c>
    </row>
    <row r="278" spans="1:12">
      <c r="A278" s="305" t="s">
        <v>436</v>
      </c>
      <c r="B278" s="306" t="s">
        <v>437</v>
      </c>
      <c r="C278" s="319">
        <v>-3236990918.3000002</v>
      </c>
      <c r="D278" s="319">
        <v>0</v>
      </c>
      <c r="E278" s="319">
        <v>0</v>
      </c>
      <c r="F278" s="319">
        <v>-3236990918.3000002</v>
      </c>
      <c r="G278" s="319"/>
      <c r="H278" s="320">
        <v>-3236990918.3000002</v>
      </c>
      <c r="L278" s="133">
        <f t="shared" si="4"/>
        <v>9</v>
      </c>
    </row>
    <row r="279" spans="1:12">
      <c r="A279" s="289" t="s">
        <v>438</v>
      </c>
      <c r="B279" s="290" t="s">
        <v>437</v>
      </c>
      <c r="C279" s="321">
        <v>-3181349384.8099999</v>
      </c>
      <c r="D279" s="321">
        <v>0</v>
      </c>
      <c r="E279" s="321">
        <v>0</v>
      </c>
      <c r="F279" s="321">
        <v>-3181349384.8099999</v>
      </c>
      <c r="G279" s="321"/>
      <c r="H279" s="322">
        <v>-3181349384.8099999</v>
      </c>
      <c r="L279" s="133">
        <f t="shared" si="4"/>
        <v>13</v>
      </c>
    </row>
    <row r="280" spans="1:12" ht="25.5">
      <c r="A280" s="289" t="s">
        <v>439</v>
      </c>
      <c r="B280" s="290" t="s">
        <v>435</v>
      </c>
      <c r="C280" s="321">
        <v>-55641533.490000002</v>
      </c>
      <c r="D280" s="321">
        <v>0</v>
      </c>
      <c r="E280" s="321">
        <v>0</v>
      </c>
      <c r="F280" s="321">
        <v>-55641533.490000002</v>
      </c>
      <c r="G280" s="321"/>
      <c r="H280" s="322">
        <v>-55641533.490000002</v>
      </c>
      <c r="L280" s="133">
        <f t="shared" si="4"/>
        <v>13</v>
      </c>
    </row>
    <row r="281" spans="1:12">
      <c r="A281" s="287" t="s">
        <v>78</v>
      </c>
      <c r="B281" s="288" t="s">
        <v>88</v>
      </c>
      <c r="C281" s="317">
        <v>0</v>
      </c>
      <c r="D281" s="317">
        <v>0</v>
      </c>
      <c r="E281" s="317">
        <v>0</v>
      </c>
      <c r="F281" s="317">
        <v>0</v>
      </c>
      <c r="G281" s="317"/>
      <c r="H281" s="318">
        <v>0</v>
      </c>
      <c r="L281" s="133">
        <f t="shared" si="4"/>
        <v>6</v>
      </c>
    </row>
    <row r="282" spans="1:12">
      <c r="A282" s="305" t="s">
        <v>583</v>
      </c>
      <c r="B282" s="306" t="s">
        <v>584</v>
      </c>
      <c r="C282" s="319">
        <v>0</v>
      </c>
      <c r="D282" s="319">
        <v>0</v>
      </c>
      <c r="E282" s="319">
        <v>0</v>
      </c>
      <c r="F282" s="319">
        <v>0</v>
      </c>
      <c r="G282" s="319"/>
      <c r="H282" s="320">
        <v>0</v>
      </c>
      <c r="L282" s="133">
        <f t="shared" si="4"/>
        <v>9</v>
      </c>
    </row>
    <row r="283" spans="1:12">
      <c r="A283" s="289" t="s">
        <v>585</v>
      </c>
      <c r="B283" s="290" t="s">
        <v>586</v>
      </c>
      <c r="C283" s="321">
        <v>0</v>
      </c>
      <c r="D283" s="321">
        <v>0</v>
      </c>
      <c r="E283" s="321">
        <v>0</v>
      </c>
      <c r="F283" s="321">
        <v>0</v>
      </c>
      <c r="G283" s="321"/>
      <c r="H283" s="322">
        <v>0</v>
      </c>
      <c r="L283" s="133">
        <f t="shared" si="4"/>
        <v>13</v>
      </c>
    </row>
    <row r="284" spans="1:12" ht="25.5">
      <c r="A284" s="287" t="s">
        <v>721</v>
      </c>
      <c r="B284" s="288" t="s">
        <v>91</v>
      </c>
      <c r="C284" s="317">
        <v>0</v>
      </c>
      <c r="D284" s="317">
        <v>0</v>
      </c>
      <c r="E284" s="317">
        <v>0</v>
      </c>
      <c r="F284" s="317">
        <v>0</v>
      </c>
      <c r="G284" s="317"/>
      <c r="H284" s="318">
        <v>0</v>
      </c>
      <c r="L284" s="133">
        <f t="shared" si="4"/>
        <v>6</v>
      </c>
    </row>
    <row r="285" spans="1:12">
      <c r="A285" s="305" t="s">
        <v>722</v>
      </c>
      <c r="B285" s="306" t="s">
        <v>723</v>
      </c>
      <c r="C285" s="319">
        <v>0</v>
      </c>
      <c r="D285" s="319">
        <v>0</v>
      </c>
      <c r="E285" s="319">
        <v>0</v>
      </c>
      <c r="F285" s="319">
        <v>0</v>
      </c>
      <c r="G285" s="319"/>
      <c r="H285" s="320">
        <v>0</v>
      </c>
      <c r="L285" s="133">
        <f t="shared" si="4"/>
        <v>9</v>
      </c>
    </row>
    <row r="286" spans="1:12">
      <c r="A286" s="289" t="s">
        <v>724</v>
      </c>
      <c r="B286" s="290" t="s">
        <v>725</v>
      </c>
      <c r="C286" s="321">
        <v>0</v>
      </c>
      <c r="D286" s="321">
        <v>0</v>
      </c>
      <c r="E286" s="321">
        <v>0</v>
      </c>
      <c r="F286" s="321">
        <v>0</v>
      </c>
      <c r="G286" s="321"/>
      <c r="H286" s="322">
        <v>0</v>
      </c>
      <c r="L286" s="133">
        <f t="shared" si="4"/>
        <v>13</v>
      </c>
    </row>
    <row r="287" spans="1:12">
      <c r="A287" s="289" t="s">
        <v>726</v>
      </c>
      <c r="B287" s="290" t="s">
        <v>727</v>
      </c>
      <c r="C287" s="321">
        <v>0</v>
      </c>
      <c r="D287" s="321">
        <v>0</v>
      </c>
      <c r="E287" s="321">
        <v>0</v>
      </c>
      <c r="F287" s="321">
        <v>0</v>
      </c>
      <c r="G287" s="321"/>
      <c r="H287" s="322">
        <v>0</v>
      </c>
      <c r="L287" s="133">
        <f t="shared" si="4"/>
        <v>13</v>
      </c>
    </row>
    <row r="288" spans="1:12">
      <c r="A288" s="289" t="s">
        <v>728</v>
      </c>
      <c r="B288" s="290" t="s">
        <v>729</v>
      </c>
      <c r="C288" s="321">
        <v>0</v>
      </c>
      <c r="D288" s="321">
        <v>0</v>
      </c>
      <c r="E288" s="321">
        <v>0</v>
      </c>
      <c r="F288" s="321">
        <v>0</v>
      </c>
      <c r="G288" s="321"/>
      <c r="H288" s="322">
        <v>0</v>
      </c>
      <c r="L288" s="133">
        <f t="shared" si="4"/>
        <v>13</v>
      </c>
    </row>
    <row r="289" spans="1:12">
      <c r="A289" s="305" t="s">
        <v>730</v>
      </c>
      <c r="B289" s="306" t="s">
        <v>542</v>
      </c>
      <c r="C289" s="319">
        <v>0</v>
      </c>
      <c r="D289" s="319">
        <v>0</v>
      </c>
      <c r="E289" s="319">
        <v>0</v>
      </c>
      <c r="F289" s="319">
        <v>0</v>
      </c>
      <c r="G289" s="319"/>
      <c r="H289" s="320">
        <v>0</v>
      </c>
      <c r="L289" s="133">
        <f t="shared" si="4"/>
        <v>9</v>
      </c>
    </row>
    <row r="290" spans="1:12">
      <c r="A290" s="289" t="s">
        <v>731</v>
      </c>
      <c r="B290" s="290" t="s">
        <v>732</v>
      </c>
      <c r="C290" s="321">
        <v>0</v>
      </c>
      <c r="D290" s="321">
        <v>0</v>
      </c>
      <c r="E290" s="321">
        <v>0</v>
      </c>
      <c r="F290" s="321">
        <v>0</v>
      </c>
      <c r="G290" s="321"/>
      <c r="H290" s="322">
        <v>0</v>
      </c>
      <c r="L290" s="133">
        <f t="shared" si="4"/>
        <v>13</v>
      </c>
    </row>
    <row r="291" spans="1:12">
      <c r="A291" s="289" t="s">
        <v>733</v>
      </c>
      <c r="B291" s="290" t="s">
        <v>734</v>
      </c>
      <c r="C291" s="321">
        <v>0</v>
      </c>
      <c r="D291" s="321">
        <v>0</v>
      </c>
      <c r="E291" s="321">
        <v>0</v>
      </c>
      <c r="F291" s="321">
        <v>0</v>
      </c>
      <c r="G291" s="321"/>
      <c r="H291" s="322">
        <v>0</v>
      </c>
      <c r="L291" s="133">
        <f t="shared" si="4"/>
        <v>13</v>
      </c>
    </row>
    <row r="292" spans="1:12" ht="25.5">
      <c r="A292" s="289" t="s">
        <v>735</v>
      </c>
      <c r="B292" s="290" t="s">
        <v>736</v>
      </c>
      <c r="C292" s="321">
        <v>0</v>
      </c>
      <c r="D292" s="321">
        <v>0</v>
      </c>
      <c r="E292" s="321">
        <v>0</v>
      </c>
      <c r="F292" s="321">
        <v>0</v>
      </c>
      <c r="G292" s="321"/>
      <c r="H292" s="322">
        <v>0</v>
      </c>
      <c r="L292" s="133">
        <f t="shared" si="4"/>
        <v>13</v>
      </c>
    </row>
    <row r="293" spans="1:12" ht="25.5">
      <c r="A293" s="289" t="s">
        <v>737</v>
      </c>
      <c r="B293" s="290" t="s">
        <v>738</v>
      </c>
      <c r="C293" s="321">
        <v>0</v>
      </c>
      <c r="D293" s="321">
        <v>0</v>
      </c>
      <c r="E293" s="321">
        <v>0</v>
      </c>
      <c r="F293" s="321">
        <v>0</v>
      </c>
      <c r="G293" s="321"/>
      <c r="H293" s="322">
        <v>0</v>
      </c>
      <c r="L293" s="133">
        <f t="shared" si="4"/>
        <v>13</v>
      </c>
    </row>
    <row r="294" spans="1:12">
      <c r="A294" s="305" t="s">
        <v>739</v>
      </c>
      <c r="B294" s="306" t="s">
        <v>740</v>
      </c>
      <c r="C294" s="319">
        <v>0</v>
      </c>
      <c r="D294" s="319">
        <v>0</v>
      </c>
      <c r="E294" s="319">
        <v>0</v>
      </c>
      <c r="F294" s="319">
        <v>0</v>
      </c>
      <c r="G294" s="319"/>
      <c r="H294" s="320">
        <v>0</v>
      </c>
      <c r="L294" s="133">
        <f t="shared" si="4"/>
        <v>9</v>
      </c>
    </row>
    <row r="295" spans="1:12">
      <c r="A295" s="289" t="s">
        <v>741</v>
      </c>
      <c r="B295" s="290" t="s">
        <v>742</v>
      </c>
      <c r="C295" s="321">
        <v>0</v>
      </c>
      <c r="D295" s="321">
        <v>0</v>
      </c>
      <c r="E295" s="321">
        <v>0</v>
      </c>
      <c r="F295" s="321">
        <v>0</v>
      </c>
      <c r="G295" s="321"/>
      <c r="H295" s="322">
        <v>0</v>
      </c>
      <c r="L295" s="133">
        <f t="shared" si="4"/>
        <v>13</v>
      </c>
    </row>
    <row r="296" spans="1:12">
      <c r="A296" s="289" t="s">
        <v>743</v>
      </c>
      <c r="B296" s="290" t="s">
        <v>744</v>
      </c>
      <c r="C296" s="321">
        <v>0</v>
      </c>
      <c r="D296" s="321">
        <v>0</v>
      </c>
      <c r="E296" s="321">
        <v>0</v>
      </c>
      <c r="F296" s="321">
        <v>0</v>
      </c>
      <c r="G296" s="321"/>
      <c r="H296" s="322">
        <v>0</v>
      </c>
      <c r="L296" s="133">
        <f t="shared" si="4"/>
        <v>13</v>
      </c>
    </row>
    <row r="297" spans="1:12">
      <c r="A297" s="305" t="s">
        <v>745</v>
      </c>
      <c r="B297" s="306" t="s">
        <v>746</v>
      </c>
      <c r="C297" s="319">
        <v>0</v>
      </c>
      <c r="D297" s="319">
        <v>0</v>
      </c>
      <c r="E297" s="319">
        <v>0</v>
      </c>
      <c r="F297" s="319">
        <v>0</v>
      </c>
      <c r="G297" s="319"/>
      <c r="H297" s="320">
        <v>0</v>
      </c>
      <c r="L297" s="133">
        <f t="shared" si="4"/>
        <v>9</v>
      </c>
    </row>
    <row r="298" spans="1:12">
      <c r="A298" s="289" t="s">
        <v>747</v>
      </c>
      <c r="B298" s="290" t="s">
        <v>748</v>
      </c>
      <c r="C298" s="321">
        <v>0</v>
      </c>
      <c r="D298" s="321">
        <v>0</v>
      </c>
      <c r="E298" s="321">
        <v>0</v>
      </c>
      <c r="F298" s="321">
        <v>0</v>
      </c>
      <c r="G298" s="321"/>
      <c r="H298" s="322">
        <v>0</v>
      </c>
      <c r="L298" s="133">
        <f t="shared" si="4"/>
        <v>13</v>
      </c>
    </row>
    <row r="299" spans="1:12">
      <c r="A299" s="305" t="s">
        <v>749</v>
      </c>
      <c r="B299" s="306" t="s">
        <v>750</v>
      </c>
      <c r="C299" s="319">
        <v>0</v>
      </c>
      <c r="D299" s="319">
        <v>0</v>
      </c>
      <c r="E299" s="319">
        <v>0</v>
      </c>
      <c r="F299" s="319">
        <v>0</v>
      </c>
      <c r="G299" s="319"/>
      <c r="H299" s="320">
        <v>0</v>
      </c>
      <c r="L299" s="133">
        <f t="shared" si="4"/>
        <v>9</v>
      </c>
    </row>
    <row r="300" spans="1:12">
      <c r="A300" s="289" t="s">
        <v>751</v>
      </c>
      <c r="B300" s="290" t="s">
        <v>752</v>
      </c>
      <c r="C300" s="321">
        <v>0</v>
      </c>
      <c r="D300" s="321">
        <v>0</v>
      </c>
      <c r="E300" s="321">
        <v>0</v>
      </c>
      <c r="F300" s="321">
        <v>0</v>
      </c>
      <c r="G300" s="321"/>
      <c r="H300" s="322">
        <v>0</v>
      </c>
      <c r="L300" s="133">
        <f t="shared" si="4"/>
        <v>13</v>
      </c>
    </row>
    <row r="301" spans="1:12">
      <c r="A301" s="289" t="s">
        <v>753</v>
      </c>
      <c r="B301" s="290" t="s">
        <v>754</v>
      </c>
      <c r="C301" s="321">
        <v>0</v>
      </c>
      <c r="D301" s="321">
        <v>0</v>
      </c>
      <c r="E301" s="321">
        <v>0</v>
      </c>
      <c r="F301" s="321">
        <v>0</v>
      </c>
      <c r="G301" s="321"/>
      <c r="H301" s="322">
        <v>0</v>
      </c>
      <c r="L301" s="133">
        <f t="shared" si="4"/>
        <v>13</v>
      </c>
    </row>
    <row r="302" spans="1:12">
      <c r="A302" s="137" t="s">
        <v>142</v>
      </c>
      <c r="B302" s="138" t="s">
        <v>440</v>
      </c>
      <c r="C302" s="323">
        <v>665836848</v>
      </c>
      <c r="D302" s="323">
        <v>276042632</v>
      </c>
      <c r="E302" s="323">
        <v>338768198.01999998</v>
      </c>
      <c r="F302" s="323">
        <v>728562414.01999998</v>
      </c>
      <c r="G302" s="323"/>
      <c r="H302" s="324">
        <v>728562414.01999998</v>
      </c>
      <c r="L302" s="133">
        <f t="shared" si="4"/>
        <v>1</v>
      </c>
    </row>
    <row r="303" spans="1:12">
      <c r="A303" s="139" t="s">
        <v>144</v>
      </c>
      <c r="B303" s="140" t="s">
        <v>145</v>
      </c>
      <c r="C303" s="315">
        <v>653111799</v>
      </c>
      <c r="D303" s="315">
        <v>276042632</v>
      </c>
      <c r="E303" s="315">
        <v>306851888</v>
      </c>
      <c r="F303" s="315">
        <v>683921055</v>
      </c>
      <c r="G303" s="315"/>
      <c r="H303" s="316">
        <v>683921055</v>
      </c>
      <c r="L303" s="133">
        <f t="shared" si="4"/>
        <v>3</v>
      </c>
    </row>
    <row r="304" spans="1:12">
      <c r="A304" s="287" t="s">
        <v>146</v>
      </c>
      <c r="B304" s="288" t="s">
        <v>147</v>
      </c>
      <c r="C304" s="317">
        <v>653111799</v>
      </c>
      <c r="D304" s="317">
        <v>263651647</v>
      </c>
      <c r="E304" s="317">
        <v>306851888</v>
      </c>
      <c r="F304" s="317">
        <v>696312040</v>
      </c>
      <c r="G304" s="317"/>
      <c r="H304" s="318">
        <v>696312040</v>
      </c>
      <c r="L304" s="133">
        <f t="shared" si="4"/>
        <v>6</v>
      </c>
    </row>
    <row r="305" spans="1:12">
      <c r="A305" s="305" t="s">
        <v>441</v>
      </c>
      <c r="B305" s="306" t="s">
        <v>207</v>
      </c>
      <c r="C305" s="319">
        <v>653111799</v>
      </c>
      <c r="D305" s="319">
        <v>263651647</v>
      </c>
      <c r="E305" s="319">
        <v>306851888</v>
      </c>
      <c r="F305" s="319">
        <v>696312040</v>
      </c>
      <c r="G305" s="319"/>
      <c r="H305" s="320">
        <v>696312040</v>
      </c>
      <c r="L305" s="133">
        <f t="shared" si="4"/>
        <v>9</v>
      </c>
    </row>
    <row r="306" spans="1:12">
      <c r="A306" s="289" t="s">
        <v>442</v>
      </c>
      <c r="B306" s="290" t="s">
        <v>207</v>
      </c>
      <c r="C306" s="321">
        <v>653111799</v>
      </c>
      <c r="D306" s="321">
        <v>263651647</v>
      </c>
      <c r="E306" s="321">
        <v>306851888</v>
      </c>
      <c r="F306" s="321">
        <v>696312040</v>
      </c>
      <c r="G306" s="321"/>
      <c r="H306" s="322">
        <v>696312040</v>
      </c>
      <c r="L306" s="133">
        <f t="shared" si="4"/>
        <v>13</v>
      </c>
    </row>
    <row r="307" spans="1:12">
      <c r="A307" s="287" t="s">
        <v>148</v>
      </c>
      <c r="B307" s="288" t="s">
        <v>149</v>
      </c>
      <c r="C307" s="317">
        <v>0</v>
      </c>
      <c r="D307" s="317">
        <v>12390985</v>
      </c>
      <c r="E307" s="317">
        <v>0</v>
      </c>
      <c r="F307" s="317">
        <v>-12390985</v>
      </c>
      <c r="G307" s="317"/>
      <c r="H307" s="318">
        <v>-12390985</v>
      </c>
      <c r="L307" s="133">
        <f t="shared" si="4"/>
        <v>6</v>
      </c>
    </row>
    <row r="308" spans="1:12">
      <c r="A308" s="305" t="s">
        <v>755</v>
      </c>
      <c r="B308" s="306" t="s">
        <v>213</v>
      </c>
      <c r="C308" s="319">
        <v>0</v>
      </c>
      <c r="D308" s="319">
        <v>12390985</v>
      </c>
      <c r="E308" s="319">
        <v>0</v>
      </c>
      <c r="F308" s="319">
        <v>-12390985</v>
      </c>
      <c r="G308" s="319"/>
      <c r="H308" s="320">
        <v>-12390985</v>
      </c>
      <c r="L308" s="133">
        <f t="shared" si="4"/>
        <v>9</v>
      </c>
    </row>
    <row r="309" spans="1:12">
      <c r="A309" s="289" t="s">
        <v>756</v>
      </c>
      <c r="B309" s="290" t="s">
        <v>213</v>
      </c>
      <c r="C309" s="321">
        <v>0</v>
      </c>
      <c r="D309" s="321">
        <v>12390985</v>
      </c>
      <c r="E309" s="321">
        <v>0</v>
      </c>
      <c r="F309" s="321">
        <v>-12390985</v>
      </c>
      <c r="G309" s="321"/>
      <c r="H309" s="322">
        <v>-12390985</v>
      </c>
      <c r="L309" s="133">
        <f t="shared" si="4"/>
        <v>13</v>
      </c>
    </row>
    <row r="310" spans="1:12">
      <c r="A310" s="139" t="s">
        <v>150</v>
      </c>
      <c r="B310" s="140" t="s">
        <v>151</v>
      </c>
      <c r="C310" s="315">
        <v>12725049</v>
      </c>
      <c r="D310" s="315">
        <v>0</v>
      </c>
      <c r="E310" s="315">
        <v>31916310.02</v>
      </c>
      <c r="F310" s="315">
        <v>44641359.020000003</v>
      </c>
      <c r="G310" s="315"/>
      <c r="H310" s="316">
        <v>44641359.020000003</v>
      </c>
      <c r="L310" s="133">
        <f t="shared" si="4"/>
        <v>3</v>
      </c>
    </row>
    <row r="311" spans="1:12">
      <c r="A311" s="287" t="s">
        <v>152</v>
      </c>
      <c r="B311" s="288" t="s">
        <v>153</v>
      </c>
      <c r="C311" s="317">
        <v>12725049</v>
      </c>
      <c r="D311" s="317">
        <v>0</v>
      </c>
      <c r="E311" s="317">
        <v>31916256</v>
      </c>
      <c r="F311" s="317">
        <v>44641305</v>
      </c>
      <c r="G311" s="317"/>
      <c r="H311" s="318">
        <v>44641305</v>
      </c>
      <c r="L311" s="133">
        <f t="shared" si="4"/>
        <v>6</v>
      </c>
    </row>
    <row r="312" spans="1:12" ht="25.5">
      <c r="A312" s="305" t="s">
        <v>757</v>
      </c>
      <c r="B312" s="306" t="s">
        <v>758</v>
      </c>
      <c r="C312" s="319">
        <v>0</v>
      </c>
      <c r="D312" s="319">
        <v>0</v>
      </c>
      <c r="E312" s="319">
        <v>15869834</v>
      </c>
      <c r="F312" s="319">
        <v>15869834</v>
      </c>
      <c r="G312" s="319"/>
      <c r="H312" s="320">
        <v>15869834</v>
      </c>
      <c r="L312" s="133">
        <f t="shared" si="4"/>
        <v>9</v>
      </c>
    </row>
    <row r="313" spans="1:12" ht="25.5">
      <c r="A313" s="289" t="s">
        <v>759</v>
      </c>
      <c r="B313" s="290" t="s">
        <v>758</v>
      </c>
      <c r="C313" s="321">
        <v>0</v>
      </c>
      <c r="D313" s="321">
        <v>0</v>
      </c>
      <c r="E313" s="321">
        <v>15869834</v>
      </c>
      <c r="F313" s="321">
        <v>15869834</v>
      </c>
      <c r="G313" s="321"/>
      <c r="H313" s="322">
        <v>15869834</v>
      </c>
      <c r="L313" s="133">
        <f t="shared" si="4"/>
        <v>13</v>
      </c>
    </row>
    <row r="314" spans="1:12">
      <c r="A314" s="305" t="s">
        <v>443</v>
      </c>
      <c r="B314" s="306" t="s">
        <v>444</v>
      </c>
      <c r="C314" s="319">
        <v>12725049</v>
      </c>
      <c r="D314" s="319">
        <v>0</v>
      </c>
      <c r="E314" s="319">
        <v>16046422</v>
      </c>
      <c r="F314" s="319">
        <v>28771471</v>
      </c>
      <c r="G314" s="319"/>
      <c r="H314" s="320">
        <v>28771471</v>
      </c>
      <c r="L314" s="133">
        <f t="shared" si="4"/>
        <v>9</v>
      </c>
    </row>
    <row r="315" spans="1:12">
      <c r="A315" s="289" t="s">
        <v>445</v>
      </c>
      <c r="B315" s="290" t="s">
        <v>444</v>
      </c>
      <c r="C315" s="321">
        <v>12725049</v>
      </c>
      <c r="D315" s="321">
        <v>0</v>
      </c>
      <c r="E315" s="321">
        <v>16046422</v>
      </c>
      <c r="F315" s="321">
        <v>28771471</v>
      </c>
      <c r="G315" s="321"/>
      <c r="H315" s="322">
        <v>28771471</v>
      </c>
      <c r="L315" s="133">
        <f t="shared" si="4"/>
        <v>13</v>
      </c>
    </row>
    <row r="316" spans="1:12">
      <c r="A316" s="301" t="s">
        <v>154</v>
      </c>
      <c r="B316" s="302" t="s">
        <v>155</v>
      </c>
      <c r="C316" s="325">
        <v>0</v>
      </c>
      <c r="D316" s="325">
        <v>0</v>
      </c>
      <c r="E316" s="325">
        <v>54.02</v>
      </c>
      <c r="F316" s="325">
        <v>54.02</v>
      </c>
      <c r="G316" s="325"/>
      <c r="H316" s="326">
        <v>54.02</v>
      </c>
      <c r="L316" s="133">
        <f t="shared" si="4"/>
        <v>6</v>
      </c>
    </row>
    <row r="317" spans="1:12">
      <c r="A317" s="305" t="s">
        <v>760</v>
      </c>
      <c r="B317" s="306" t="s">
        <v>761</v>
      </c>
      <c r="C317" s="319">
        <v>0</v>
      </c>
      <c r="D317" s="319">
        <v>0</v>
      </c>
      <c r="E317" s="319">
        <v>54.02</v>
      </c>
      <c r="F317" s="319">
        <v>54.02</v>
      </c>
      <c r="G317" s="319"/>
      <c r="H317" s="320">
        <v>54.02</v>
      </c>
      <c r="L317" s="133">
        <f t="shared" si="4"/>
        <v>9</v>
      </c>
    </row>
    <row r="318" spans="1:12">
      <c r="A318" s="289" t="s">
        <v>762</v>
      </c>
      <c r="B318" s="290" t="s">
        <v>446</v>
      </c>
      <c r="C318" s="321">
        <v>0</v>
      </c>
      <c r="D318" s="321">
        <v>0</v>
      </c>
      <c r="E318" s="321">
        <v>54.02</v>
      </c>
      <c r="F318" s="321">
        <v>54.02</v>
      </c>
      <c r="G318" s="321"/>
      <c r="H318" s="322">
        <v>54.02</v>
      </c>
      <c r="L318" s="133">
        <f t="shared" si="4"/>
        <v>13</v>
      </c>
    </row>
    <row r="319" spans="1:12">
      <c r="A319" s="137" t="s">
        <v>157</v>
      </c>
      <c r="B319" s="138" t="s">
        <v>158</v>
      </c>
      <c r="C319" s="323">
        <v>966839660.89999998</v>
      </c>
      <c r="D319" s="323">
        <v>1749377189.01</v>
      </c>
      <c r="E319" s="323">
        <v>11252455.51</v>
      </c>
      <c r="F319" s="323">
        <v>2704964394.4000001</v>
      </c>
      <c r="G319" s="323"/>
      <c r="H319" s="324">
        <v>2704964394.4000001</v>
      </c>
      <c r="L319" s="133">
        <f t="shared" si="4"/>
        <v>1</v>
      </c>
    </row>
    <row r="320" spans="1:12">
      <c r="A320" s="139" t="s">
        <v>159</v>
      </c>
      <c r="B320" s="140" t="s">
        <v>160</v>
      </c>
      <c r="C320" s="315">
        <v>915131758.29999995</v>
      </c>
      <c r="D320" s="315">
        <v>1659511747.5799999</v>
      </c>
      <c r="E320" s="315">
        <v>11252455.51</v>
      </c>
      <c r="F320" s="315">
        <v>2563391050.3699999</v>
      </c>
      <c r="G320" s="315"/>
      <c r="H320" s="316">
        <v>2563391050.3699999</v>
      </c>
      <c r="L320" s="133">
        <f t="shared" si="4"/>
        <v>3</v>
      </c>
    </row>
    <row r="321" spans="1:12">
      <c r="A321" s="287" t="s">
        <v>161</v>
      </c>
      <c r="B321" s="288" t="s">
        <v>162</v>
      </c>
      <c r="C321" s="317">
        <v>503174760.19999999</v>
      </c>
      <c r="D321" s="317">
        <v>560847425.74000001</v>
      </c>
      <c r="E321" s="317">
        <v>0</v>
      </c>
      <c r="F321" s="317">
        <v>1064022185.9400001</v>
      </c>
      <c r="G321" s="317"/>
      <c r="H321" s="318">
        <v>1064022185.9400001</v>
      </c>
      <c r="L321" s="133">
        <f t="shared" si="4"/>
        <v>6</v>
      </c>
    </row>
    <row r="322" spans="1:12">
      <c r="A322" s="305" t="s">
        <v>447</v>
      </c>
      <c r="B322" s="306" t="s">
        <v>448</v>
      </c>
      <c r="C322" s="319">
        <v>368579856</v>
      </c>
      <c r="D322" s="319">
        <v>405308575</v>
      </c>
      <c r="E322" s="319">
        <v>0</v>
      </c>
      <c r="F322" s="319">
        <v>773888431</v>
      </c>
      <c r="G322" s="319"/>
      <c r="H322" s="320">
        <v>773888431</v>
      </c>
      <c r="L322" s="133">
        <f t="shared" si="4"/>
        <v>9</v>
      </c>
    </row>
    <row r="323" spans="1:12">
      <c r="A323" s="289" t="s">
        <v>449</v>
      </c>
      <c r="B323" s="290" t="s">
        <v>448</v>
      </c>
      <c r="C323" s="321">
        <v>368579856</v>
      </c>
      <c r="D323" s="321">
        <v>405308575</v>
      </c>
      <c r="E323" s="321">
        <v>0</v>
      </c>
      <c r="F323" s="321">
        <v>773888431</v>
      </c>
      <c r="G323" s="321"/>
      <c r="H323" s="322">
        <v>773888431</v>
      </c>
      <c r="L323" s="133">
        <f t="shared" si="4"/>
        <v>13</v>
      </c>
    </row>
    <row r="324" spans="1:12">
      <c r="A324" s="305" t="s">
        <v>450</v>
      </c>
      <c r="B324" s="306" t="s">
        <v>451</v>
      </c>
      <c r="C324" s="319">
        <v>1728755</v>
      </c>
      <c r="D324" s="319">
        <v>1148731</v>
      </c>
      <c r="E324" s="319">
        <v>0</v>
      </c>
      <c r="F324" s="319">
        <v>2877486</v>
      </c>
      <c r="G324" s="319"/>
      <c r="H324" s="320">
        <v>2877486</v>
      </c>
      <c r="L324" s="133">
        <f t="shared" si="4"/>
        <v>9</v>
      </c>
    </row>
    <row r="325" spans="1:12">
      <c r="A325" s="289" t="s">
        <v>452</v>
      </c>
      <c r="B325" s="290" t="s">
        <v>451</v>
      </c>
      <c r="C325" s="321">
        <v>1728755</v>
      </c>
      <c r="D325" s="321">
        <v>1148731</v>
      </c>
      <c r="E325" s="321">
        <v>0</v>
      </c>
      <c r="F325" s="321">
        <v>2877486</v>
      </c>
      <c r="G325" s="321"/>
      <c r="H325" s="322">
        <v>2877486</v>
      </c>
      <c r="L325" s="133">
        <f t="shared" si="4"/>
        <v>13</v>
      </c>
    </row>
    <row r="326" spans="1:12">
      <c r="A326" s="305" t="s">
        <v>453</v>
      </c>
      <c r="B326" s="306" t="s">
        <v>454</v>
      </c>
      <c r="C326" s="319">
        <v>38358836</v>
      </c>
      <c r="D326" s="319">
        <v>38358836</v>
      </c>
      <c r="E326" s="319">
        <v>0</v>
      </c>
      <c r="F326" s="319">
        <v>76717672</v>
      </c>
      <c r="G326" s="319"/>
      <c r="H326" s="320">
        <v>76717672</v>
      </c>
      <c r="L326" s="133">
        <f t="shared" si="4"/>
        <v>9</v>
      </c>
    </row>
    <row r="327" spans="1:12">
      <c r="A327" s="289" t="s">
        <v>455</v>
      </c>
      <c r="B327" s="290" t="s">
        <v>454</v>
      </c>
      <c r="C327" s="321">
        <v>38358836</v>
      </c>
      <c r="D327" s="321">
        <v>38358836</v>
      </c>
      <c r="E327" s="321">
        <v>0</v>
      </c>
      <c r="F327" s="321">
        <v>76717672</v>
      </c>
      <c r="G327" s="321"/>
      <c r="H327" s="322">
        <v>76717672</v>
      </c>
      <c r="L327" s="133">
        <f t="shared" si="4"/>
        <v>13</v>
      </c>
    </row>
    <row r="328" spans="1:12">
      <c r="A328" s="305" t="s">
        <v>456</v>
      </c>
      <c r="B328" s="306" t="s">
        <v>457</v>
      </c>
      <c r="C328" s="319">
        <v>85992898</v>
      </c>
      <c r="D328" s="319">
        <v>98546215</v>
      </c>
      <c r="E328" s="319">
        <v>0</v>
      </c>
      <c r="F328" s="319">
        <v>184539113</v>
      </c>
      <c r="G328" s="319"/>
      <c r="H328" s="320">
        <v>184539113</v>
      </c>
      <c r="L328" s="133">
        <f t="shared" ref="L328:L391" si="5">+LEN(A328)</f>
        <v>9</v>
      </c>
    </row>
    <row r="329" spans="1:12">
      <c r="A329" s="294" t="s">
        <v>458</v>
      </c>
      <c r="B329" s="295" t="s">
        <v>457</v>
      </c>
      <c r="C329" s="327">
        <v>85992898</v>
      </c>
      <c r="D329" s="327">
        <v>98546215</v>
      </c>
      <c r="E329" s="327">
        <v>0</v>
      </c>
      <c r="F329" s="327">
        <v>184539113</v>
      </c>
      <c r="G329" s="327"/>
      <c r="H329" s="328">
        <v>184539113</v>
      </c>
      <c r="L329" s="133">
        <f t="shared" si="5"/>
        <v>13</v>
      </c>
    </row>
    <row r="330" spans="1:12">
      <c r="A330" s="311" t="s">
        <v>459</v>
      </c>
      <c r="B330" s="312" t="s">
        <v>399</v>
      </c>
      <c r="C330" s="329">
        <v>7034447.2000000002</v>
      </c>
      <c r="D330" s="329">
        <v>15986600.74</v>
      </c>
      <c r="E330" s="329">
        <v>0</v>
      </c>
      <c r="F330" s="329">
        <v>23021047.940000001</v>
      </c>
      <c r="G330" s="329"/>
      <c r="H330" s="330">
        <v>23021047.940000001</v>
      </c>
      <c r="L330" s="133">
        <f t="shared" si="5"/>
        <v>9</v>
      </c>
    </row>
    <row r="331" spans="1:12">
      <c r="A331" s="294" t="s">
        <v>460</v>
      </c>
      <c r="B331" s="295" t="s">
        <v>461</v>
      </c>
      <c r="C331" s="327">
        <v>7034447.2000000002</v>
      </c>
      <c r="D331" s="327">
        <v>15986600.74</v>
      </c>
      <c r="E331" s="327">
        <v>0</v>
      </c>
      <c r="F331" s="327">
        <v>23021047.940000001</v>
      </c>
      <c r="G331" s="327"/>
      <c r="H331" s="328">
        <v>23021047.940000001</v>
      </c>
      <c r="L331" s="133">
        <f t="shared" si="5"/>
        <v>13</v>
      </c>
    </row>
    <row r="332" spans="1:12">
      <c r="A332" s="311" t="s">
        <v>462</v>
      </c>
      <c r="B332" s="312" t="s">
        <v>463</v>
      </c>
      <c r="C332" s="329">
        <v>937377</v>
      </c>
      <c r="D332" s="329">
        <v>949094</v>
      </c>
      <c r="E332" s="329">
        <v>0</v>
      </c>
      <c r="F332" s="329">
        <v>1886471</v>
      </c>
      <c r="G332" s="329"/>
      <c r="H332" s="330">
        <v>1886471</v>
      </c>
      <c r="L332" s="133">
        <f t="shared" si="5"/>
        <v>9</v>
      </c>
    </row>
    <row r="333" spans="1:12">
      <c r="A333" s="294" t="s">
        <v>600</v>
      </c>
      <c r="B333" s="295" t="s">
        <v>463</v>
      </c>
      <c r="C333" s="327">
        <v>937377</v>
      </c>
      <c r="D333" s="327">
        <v>949094</v>
      </c>
      <c r="E333" s="327">
        <v>0</v>
      </c>
      <c r="F333" s="327">
        <v>1886471</v>
      </c>
      <c r="G333" s="327"/>
      <c r="H333" s="328">
        <v>1886471</v>
      </c>
      <c r="L333" s="133">
        <f t="shared" si="5"/>
        <v>13</v>
      </c>
    </row>
    <row r="334" spans="1:12">
      <c r="A334" s="311" t="s">
        <v>466</v>
      </c>
      <c r="B334" s="312" t="s">
        <v>467</v>
      </c>
      <c r="C334" s="329">
        <v>542591</v>
      </c>
      <c r="D334" s="329">
        <v>549374</v>
      </c>
      <c r="E334" s="329">
        <v>0</v>
      </c>
      <c r="F334" s="329">
        <v>1091965</v>
      </c>
      <c r="G334" s="329"/>
      <c r="H334" s="330">
        <v>1091965</v>
      </c>
      <c r="L334" s="133">
        <f t="shared" si="5"/>
        <v>9</v>
      </c>
    </row>
    <row r="335" spans="1:12">
      <c r="A335" s="294" t="s">
        <v>468</v>
      </c>
      <c r="B335" s="295" t="s">
        <v>467</v>
      </c>
      <c r="C335" s="327">
        <v>542591</v>
      </c>
      <c r="D335" s="327">
        <v>549374</v>
      </c>
      <c r="E335" s="327">
        <v>0</v>
      </c>
      <c r="F335" s="327">
        <v>1091965</v>
      </c>
      <c r="G335" s="327"/>
      <c r="H335" s="328">
        <v>1091965</v>
      </c>
      <c r="L335" s="133">
        <f t="shared" si="5"/>
        <v>13</v>
      </c>
    </row>
    <row r="336" spans="1:12">
      <c r="A336" s="296" t="s">
        <v>163</v>
      </c>
      <c r="B336" s="297" t="s">
        <v>164</v>
      </c>
      <c r="C336" s="331">
        <v>133147900</v>
      </c>
      <c r="D336" s="331">
        <v>130856200</v>
      </c>
      <c r="E336" s="331">
        <v>0</v>
      </c>
      <c r="F336" s="331">
        <v>264004100</v>
      </c>
      <c r="G336" s="331"/>
      <c r="H336" s="332">
        <v>264004100</v>
      </c>
      <c r="L336" s="133">
        <f t="shared" si="5"/>
        <v>6</v>
      </c>
    </row>
    <row r="337" spans="1:12">
      <c r="A337" s="311" t="s">
        <v>469</v>
      </c>
      <c r="B337" s="312" t="s">
        <v>416</v>
      </c>
      <c r="C337" s="329">
        <v>20627100</v>
      </c>
      <c r="D337" s="329">
        <v>21124400</v>
      </c>
      <c r="E337" s="329">
        <v>0</v>
      </c>
      <c r="F337" s="329">
        <v>41751500</v>
      </c>
      <c r="G337" s="329"/>
      <c r="H337" s="330">
        <v>41751500</v>
      </c>
      <c r="L337" s="133">
        <f t="shared" si="5"/>
        <v>9</v>
      </c>
    </row>
    <row r="338" spans="1:12">
      <c r="A338" s="294" t="s">
        <v>470</v>
      </c>
      <c r="B338" s="295" t="s">
        <v>416</v>
      </c>
      <c r="C338" s="327">
        <v>20627100</v>
      </c>
      <c r="D338" s="327">
        <v>21124400</v>
      </c>
      <c r="E338" s="327">
        <v>0</v>
      </c>
      <c r="F338" s="327">
        <v>41751500</v>
      </c>
      <c r="G338" s="327"/>
      <c r="H338" s="328">
        <v>41751500</v>
      </c>
      <c r="L338" s="133">
        <f t="shared" si="5"/>
        <v>13</v>
      </c>
    </row>
    <row r="339" spans="1:12">
      <c r="A339" s="311" t="s">
        <v>471</v>
      </c>
      <c r="B339" s="312" t="s">
        <v>472</v>
      </c>
      <c r="C339" s="329">
        <v>45474400</v>
      </c>
      <c r="D339" s="329">
        <v>44263700</v>
      </c>
      <c r="E339" s="329">
        <v>0</v>
      </c>
      <c r="F339" s="329">
        <v>89738100</v>
      </c>
      <c r="G339" s="329"/>
      <c r="H339" s="330">
        <v>89738100</v>
      </c>
      <c r="L339" s="133">
        <f t="shared" si="5"/>
        <v>9</v>
      </c>
    </row>
    <row r="340" spans="1:12">
      <c r="A340" s="294" t="s">
        <v>473</v>
      </c>
      <c r="B340" s="295" t="s">
        <v>472</v>
      </c>
      <c r="C340" s="327">
        <v>45474400</v>
      </c>
      <c r="D340" s="327">
        <v>44263700</v>
      </c>
      <c r="E340" s="327">
        <v>0</v>
      </c>
      <c r="F340" s="327">
        <v>89738100</v>
      </c>
      <c r="G340" s="327"/>
      <c r="H340" s="328">
        <v>89738100</v>
      </c>
      <c r="L340" s="133">
        <f t="shared" si="5"/>
        <v>13</v>
      </c>
    </row>
    <row r="341" spans="1:12">
      <c r="A341" s="311" t="s">
        <v>474</v>
      </c>
      <c r="B341" s="312" t="s">
        <v>475</v>
      </c>
      <c r="C341" s="329">
        <v>2850400</v>
      </c>
      <c r="D341" s="329">
        <v>2978700</v>
      </c>
      <c r="E341" s="329">
        <v>0</v>
      </c>
      <c r="F341" s="329">
        <v>5829100</v>
      </c>
      <c r="G341" s="329"/>
      <c r="H341" s="330">
        <v>5829100</v>
      </c>
      <c r="L341" s="133">
        <f t="shared" si="5"/>
        <v>9</v>
      </c>
    </row>
    <row r="342" spans="1:12">
      <c r="A342" s="294" t="s">
        <v>476</v>
      </c>
      <c r="B342" s="295" t="s">
        <v>475</v>
      </c>
      <c r="C342" s="327">
        <v>2850400</v>
      </c>
      <c r="D342" s="327">
        <v>2978700</v>
      </c>
      <c r="E342" s="327">
        <v>0</v>
      </c>
      <c r="F342" s="327">
        <v>5829100</v>
      </c>
      <c r="G342" s="327"/>
      <c r="H342" s="328">
        <v>5829100</v>
      </c>
      <c r="L342" s="133">
        <f t="shared" si="5"/>
        <v>13</v>
      </c>
    </row>
    <row r="343" spans="1:12" ht="25.5">
      <c r="A343" s="311" t="s">
        <v>477</v>
      </c>
      <c r="B343" s="312" t="s">
        <v>478</v>
      </c>
      <c r="C343" s="329">
        <v>64196000</v>
      </c>
      <c r="D343" s="329">
        <v>62489400</v>
      </c>
      <c r="E343" s="329">
        <v>0</v>
      </c>
      <c r="F343" s="329">
        <v>126685400</v>
      </c>
      <c r="G343" s="329"/>
      <c r="H343" s="330">
        <v>126685400</v>
      </c>
      <c r="L343" s="133">
        <f t="shared" si="5"/>
        <v>9</v>
      </c>
    </row>
    <row r="344" spans="1:12" ht="25.5">
      <c r="A344" s="294" t="s">
        <v>479</v>
      </c>
      <c r="B344" s="295" t="s">
        <v>478</v>
      </c>
      <c r="C344" s="327">
        <v>64196000</v>
      </c>
      <c r="D344" s="327">
        <v>62489400</v>
      </c>
      <c r="E344" s="327">
        <v>0</v>
      </c>
      <c r="F344" s="327">
        <v>126685400</v>
      </c>
      <c r="G344" s="327"/>
      <c r="H344" s="328">
        <v>126685400</v>
      </c>
      <c r="L344" s="133">
        <f t="shared" si="5"/>
        <v>13</v>
      </c>
    </row>
    <row r="345" spans="1:12">
      <c r="A345" s="296" t="s">
        <v>165</v>
      </c>
      <c r="B345" s="297" t="s">
        <v>166</v>
      </c>
      <c r="C345" s="331">
        <v>25794800</v>
      </c>
      <c r="D345" s="331">
        <v>26415500</v>
      </c>
      <c r="E345" s="331">
        <v>0</v>
      </c>
      <c r="F345" s="331">
        <v>52210300</v>
      </c>
      <c r="G345" s="331"/>
      <c r="H345" s="332">
        <v>52210300</v>
      </c>
      <c r="L345" s="133">
        <f t="shared" si="5"/>
        <v>6</v>
      </c>
    </row>
    <row r="346" spans="1:12">
      <c r="A346" s="311" t="s">
        <v>480</v>
      </c>
      <c r="B346" s="312" t="s">
        <v>369</v>
      </c>
      <c r="C346" s="329">
        <v>15471000</v>
      </c>
      <c r="D346" s="329">
        <v>15844000</v>
      </c>
      <c r="E346" s="329">
        <v>0</v>
      </c>
      <c r="F346" s="329">
        <v>31315000</v>
      </c>
      <c r="G346" s="329"/>
      <c r="H346" s="330">
        <v>31315000</v>
      </c>
      <c r="L346" s="133">
        <f t="shared" si="5"/>
        <v>9</v>
      </c>
    </row>
    <row r="347" spans="1:12">
      <c r="A347" s="294" t="s">
        <v>481</v>
      </c>
      <c r="B347" s="295" t="s">
        <v>369</v>
      </c>
      <c r="C347" s="327">
        <v>15471000</v>
      </c>
      <c r="D347" s="327">
        <v>15844000</v>
      </c>
      <c r="E347" s="327">
        <v>0</v>
      </c>
      <c r="F347" s="327">
        <v>31315000</v>
      </c>
      <c r="G347" s="327"/>
      <c r="H347" s="328">
        <v>31315000</v>
      </c>
      <c r="L347" s="133">
        <f t="shared" si="5"/>
        <v>13</v>
      </c>
    </row>
    <row r="348" spans="1:12">
      <c r="A348" s="311" t="s">
        <v>482</v>
      </c>
      <c r="B348" s="312" t="s">
        <v>371</v>
      </c>
      <c r="C348" s="329">
        <v>2582000</v>
      </c>
      <c r="D348" s="329">
        <v>2643900</v>
      </c>
      <c r="E348" s="329">
        <v>0</v>
      </c>
      <c r="F348" s="329">
        <v>5225900</v>
      </c>
      <c r="G348" s="329"/>
      <c r="H348" s="330">
        <v>5225900</v>
      </c>
      <c r="L348" s="133">
        <f t="shared" si="5"/>
        <v>9</v>
      </c>
    </row>
    <row r="349" spans="1:12">
      <c r="A349" s="294" t="s">
        <v>483</v>
      </c>
      <c r="B349" s="295" t="s">
        <v>371</v>
      </c>
      <c r="C349" s="327">
        <v>2582000</v>
      </c>
      <c r="D349" s="327">
        <v>2643900</v>
      </c>
      <c r="E349" s="327">
        <v>0</v>
      </c>
      <c r="F349" s="327">
        <v>5225900</v>
      </c>
      <c r="G349" s="327"/>
      <c r="H349" s="328">
        <v>5225900</v>
      </c>
      <c r="L349" s="133">
        <f t="shared" si="5"/>
        <v>13</v>
      </c>
    </row>
    <row r="350" spans="1:12">
      <c r="A350" s="311" t="s">
        <v>484</v>
      </c>
      <c r="B350" s="312" t="s">
        <v>359</v>
      </c>
      <c r="C350" s="329">
        <v>2582000</v>
      </c>
      <c r="D350" s="329">
        <v>2643900</v>
      </c>
      <c r="E350" s="329">
        <v>0</v>
      </c>
      <c r="F350" s="329">
        <v>5225900</v>
      </c>
      <c r="G350" s="329"/>
      <c r="H350" s="330">
        <v>5225900</v>
      </c>
      <c r="L350" s="133">
        <f t="shared" si="5"/>
        <v>9</v>
      </c>
    </row>
    <row r="351" spans="1:12">
      <c r="A351" s="294" t="s">
        <v>485</v>
      </c>
      <c r="B351" s="295" t="s">
        <v>359</v>
      </c>
      <c r="C351" s="327">
        <v>2582000</v>
      </c>
      <c r="D351" s="327">
        <v>2643900</v>
      </c>
      <c r="E351" s="327">
        <v>0</v>
      </c>
      <c r="F351" s="327">
        <v>5225900</v>
      </c>
      <c r="G351" s="327"/>
      <c r="H351" s="328">
        <v>5225900</v>
      </c>
      <c r="L351" s="133">
        <f t="shared" si="5"/>
        <v>13</v>
      </c>
    </row>
    <row r="352" spans="1:12">
      <c r="A352" s="311" t="s">
        <v>486</v>
      </c>
      <c r="B352" s="312" t="s">
        <v>357</v>
      </c>
      <c r="C352" s="329">
        <v>5159800</v>
      </c>
      <c r="D352" s="329">
        <v>5283700</v>
      </c>
      <c r="E352" s="329">
        <v>0</v>
      </c>
      <c r="F352" s="329">
        <v>10443500</v>
      </c>
      <c r="G352" s="329"/>
      <c r="H352" s="330">
        <v>10443500</v>
      </c>
      <c r="L352" s="133">
        <f t="shared" si="5"/>
        <v>9</v>
      </c>
    </row>
    <row r="353" spans="1:12" ht="25.5">
      <c r="A353" s="294" t="s">
        <v>487</v>
      </c>
      <c r="B353" s="295" t="s">
        <v>357</v>
      </c>
      <c r="C353" s="327">
        <v>5159800</v>
      </c>
      <c r="D353" s="327">
        <v>5283700</v>
      </c>
      <c r="E353" s="327">
        <v>0</v>
      </c>
      <c r="F353" s="327">
        <v>10443500</v>
      </c>
      <c r="G353" s="327"/>
      <c r="H353" s="328">
        <v>10443500</v>
      </c>
      <c r="L353" s="133">
        <f t="shared" si="5"/>
        <v>13</v>
      </c>
    </row>
    <row r="354" spans="1:12">
      <c r="A354" s="296" t="s">
        <v>167</v>
      </c>
      <c r="B354" s="297" t="s">
        <v>168</v>
      </c>
      <c r="C354" s="331">
        <v>164684046.96000001</v>
      </c>
      <c r="D354" s="331">
        <v>195161129.53</v>
      </c>
      <c r="E354" s="331">
        <v>0</v>
      </c>
      <c r="F354" s="331">
        <v>359845176.49000001</v>
      </c>
      <c r="G354" s="331"/>
      <c r="H354" s="332">
        <v>359845176.49000001</v>
      </c>
      <c r="L354" s="133">
        <f t="shared" si="5"/>
        <v>6</v>
      </c>
    </row>
    <row r="355" spans="1:12">
      <c r="A355" s="311" t="s">
        <v>488</v>
      </c>
      <c r="B355" s="312" t="s">
        <v>387</v>
      </c>
      <c r="C355" s="329">
        <v>47400156.25</v>
      </c>
      <c r="D355" s="329">
        <v>34872520.469999999</v>
      </c>
      <c r="E355" s="329">
        <v>0</v>
      </c>
      <c r="F355" s="329">
        <v>82272676.719999999</v>
      </c>
      <c r="G355" s="329"/>
      <c r="H355" s="330">
        <v>82272676.719999999</v>
      </c>
      <c r="L355" s="133">
        <f t="shared" si="5"/>
        <v>9</v>
      </c>
    </row>
    <row r="356" spans="1:12">
      <c r="A356" s="294" t="s">
        <v>489</v>
      </c>
      <c r="B356" s="295" t="s">
        <v>387</v>
      </c>
      <c r="C356" s="327">
        <v>47400156.25</v>
      </c>
      <c r="D356" s="327">
        <v>34872520.469999999</v>
      </c>
      <c r="E356" s="327">
        <v>0</v>
      </c>
      <c r="F356" s="327">
        <v>82272676.719999999</v>
      </c>
      <c r="G356" s="327"/>
      <c r="H356" s="328">
        <v>82272676.719999999</v>
      </c>
      <c r="L356" s="133">
        <f t="shared" si="5"/>
        <v>13</v>
      </c>
    </row>
    <row r="357" spans="1:12">
      <c r="A357" s="311" t="s">
        <v>490</v>
      </c>
      <c r="B357" s="312" t="s">
        <v>384</v>
      </c>
      <c r="C357" s="329">
        <v>17533318.440000001</v>
      </c>
      <c r="D357" s="329">
        <v>53669275.850000001</v>
      </c>
      <c r="E357" s="329">
        <v>0</v>
      </c>
      <c r="F357" s="329">
        <v>71202594.290000007</v>
      </c>
      <c r="G357" s="329"/>
      <c r="H357" s="330">
        <v>71202594.290000007</v>
      </c>
      <c r="L357" s="133">
        <f t="shared" si="5"/>
        <v>9</v>
      </c>
    </row>
    <row r="358" spans="1:12">
      <c r="A358" s="294" t="s">
        <v>491</v>
      </c>
      <c r="B358" s="295" t="s">
        <v>384</v>
      </c>
      <c r="C358" s="327">
        <v>17533318.440000001</v>
      </c>
      <c r="D358" s="327">
        <v>53669275.850000001</v>
      </c>
      <c r="E358" s="327">
        <v>0</v>
      </c>
      <c r="F358" s="327">
        <v>71202594.290000007</v>
      </c>
      <c r="G358" s="327"/>
      <c r="H358" s="328">
        <v>71202594.290000007</v>
      </c>
      <c r="L358" s="133">
        <f t="shared" si="5"/>
        <v>13</v>
      </c>
    </row>
    <row r="359" spans="1:12">
      <c r="A359" s="311" t="s">
        <v>492</v>
      </c>
      <c r="B359" s="312" t="s">
        <v>390</v>
      </c>
      <c r="C359" s="329">
        <v>31344318.629999999</v>
      </c>
      <c r="D359" s="329">
        <v>30668097.57</v>
      </c>
      <c r="E359" s="329">
        <v>0</v>
      </c>
      <c r="F359" s="329">
        <v>62012416.200000003</v>
      </c>
      <c r="G359" s="329"/>
      <c r="H359" s="330">
        <v>62012416.200000003</v>
      </c>
      <c r="L359" s="133">
        <f t="shared" si="5"/>
        <v>9</v>
      </c>
    </row>
    <row r="360" spans="1:12">
      <c r="A360" s="294" t="s">
        <v>493</v>
      </c>
      <c r="B360" s="295" t="s">
        <v>390</v>
      </c>
      <c r="C360" s="327">
        <v>31344318.629999999</v>
      </c>
      <c r="D360" s="327">
        <v>30668097.57</v>
      </c>
      <c r="E360" s="327">
        <v>0</v>
      </c>
      <c r="F360" s="327">
        <v>62012416.200000003</v>
      </c>
      <c r="G360" s="327"/>
      <c r="H360" s="328">
        <v>62012416.200000003</v>
      </c>
      <c r="L360" s="133">
        <f t="shared" si="5"/>
        <v>13</v>
      </c>
    </row>
    <row r="361" spans="1:12">
      <c r="A361" s="311" t="s">
        <v>494</v>
      </c>
      <c r="B361" s="312" t="s">
        <v>396</v>
      </c>
      <c r="C361" s="329">
        <v>44783247.380000003</v>
      </c>
      <c r="D361" s="329">
        <v>48994920.869999997</v>
      </c>
      <c r="E361" s="329">
        <v>0</v>
      </c>
      <c r="F361" s="329">
        <v>93778168.25</v>
      </c>
      <c r="G361" s="329"/>
      <c r="H361" s="330">
        <v>93778168.25</v>
      </c>
      <c r="L361" s="133">
        <f t="shared" si="5"/>
        <v>9</v>
      </c>
    </row>
    <row r="362" spans="1:12">
      <c r="A362" s="294" t="s">
        <v>495</v>
      </c>
      <c r="B362" s="295" t="s">
        <v>396</v>
      </c>
      <c r="C362" s="327">
        <v>44783247.380000003</v>
      </c>
      <c r="D362" s="327">
        <v>48994920.869999997</v>
      </c>
      <c r="E362" s="327">
        <v>0</v>
      </c>
      <c r="F362" s="327">
        <v>93778168.25</v>
      </c>
      <c r="G362" s="327"/>
      <c r="H362" s="328">
        <v>93778168.25</v>
      </c>
      <c r="L362" s="133">
        <f t="shared" si="5"/>
        <v>13</v>
      </c>
    </row>
    <row r="363" spans="1:12">
      <c r="A363" s="311" t="s">
        <v>496</v>
      </c>
      <c r="B363" s="312" t="s">
        <v>393</v>
      </c>
      <c r="C363" s="329">
        <v>20507979.780000001</v>
      </c>
      <c r="D363" s="329">
        <v>24302658.27</v>
      </c>
      <c r="E363" s="329">
        <v>0</v>
      </c>
      <c r="F363" s="329">
        <v>44810638.049999997</v>
      </c>
      <c r="G363" s="329"/>
      <c r="H363" s="330">
        <v>44810638.049999997</v>
      </c>
      <c r="L363" s="133">
        <f t="shared" si="5"/>
        <v>9</v>
      </c>
    </row>
    <row r="364" spans="1:12">
      <c r="A364" s="294" t="s">
        <v>497</v>
      </c>
      <c r="B364" s="295" t="s">
        <v>393</v>
      </c>
      <c r="C364" s="327">
        <v>20507979.780000001</v>
      </c>
      <c r="D364" s="327">
        <v>24302658.27</v>
      </c>
      <c r="E364" s="327">
        <v>0</v>
      </c>
      <c r="F364" s="327">
        <v>44810638.049999997</v>
      </c>
      <c r="G364" s="327"/>
      <c r="H364" s="328">
        <v>44810638.049999997</v>
      </c>
      <c r="L364" s="133">
        <f t="shared" si="5"/>
        <v>13</v>
      </c>
    </row>
    <row r="365" spans="1:12">
      <c r="A365" s="311" t="s">
        <v>498</v>
      </c>
      <c r="B365" s="312" t="s">
        <v>402</v>
      </c>
      <c r="C365" s="329">
        <v>3115026.48</v>
      </c>
      <c r="D365" s="329">
        <v>2653656.5</v>
      </c>
      <c r="E365" s="329">
        <v>0</v>
      </c>
      <c r="F365" s="329">
        <v>5768682.9800000004</v>
      </c>
      <c r="G365" s="329"/>
      <c r="H365" s="330">
        <v>5768682.9800000004</v>
      </c>
      <c r="L365" s="133">
        <f t="shared" si="5"/>
        <v>9</v>
      </c>
    </row>
    <row r="366" spans="1:12">
      <c r="A366" s="294" t="s">
        <v>499</v>
      </c>
      <c r="B366" s="295" t="s">
        <v>402</v>
      </c>
      <c r="C366" s="327">
        <v>3115026.48</v>
      </c>
      <c r="D366" s="327">
        <v>2653656.5</v>
      </c>
      <c r="E366" s="327">
        <v>0</v>
      </c>
      <c r="F366" s="327">
        <v>5768682.9800000004</v>
      </c>
      <c r="G366" s="327"/>
      <c r="H366" s="328">
        <v>5768682.9800000004</v>
      </c>
      <c r="L366" s="133">
        <f t="shared" si="5"/>
        <v>13</v>
      </c>
    </row>
    <row r="367" spans="1:12">
      <c r="A367" s="296" t="s">
        <v>171</v>
      </c>
      <c r="B367" s="297" t="s">
        <v>172</v>
      </c>
      <c r="C367" s="331">
        <v>88330251.140000001</v>
      </c>
      <c r="D367" s="331">
        <v>746231492.30999994</v>
      </c>
      <c r="E367" s="331">
        <v>11252455.51</v>
      </c>
      <c r="F367" s="331">
        <v>823309287.94000006</v>
      </c>
      <c r="G367" s="331"/>
      <c r="H367" s="332">
        <v>823309287.94000006</v>
      </c>
      <c r="L367" s="133">
        <f t="shared" si="5"/>
        <v>6</v>
      </c>
    </row>
    <row r="368" spans="1:12">
      <c r="A368" s="311" t="s">
        <v>763</v>
      </c>
      <c r="B368" s="312" t="s">
        <v>764</v>
      </c>
      <c r="C368" s="329">
        <v>0</v>
      </c>
      <c r="D368" s="329">
        <v>80000</v>
      </c>
      <c r="E368" s="329">
        <v>40000</v>
      </c>
      <c r="F368" s="329">
        <v>40000</v>
      </c>
      <c r="G368" s="329"/>
      <c r="H368" s="330">
        <v>40000</v>
      </c>
      <c r="L368" s="133">
        <f t="shared" si="5"/>
        <v>9</v>
      </c>
    </row>
    <row r="369" spans="1:12">
      <c r="A369" s="294" t="s">
        <v>765</v>
      </c>
      <c r="B369" s="295" t="s">
        <v>764</v>
      </c>
      <c r="C369" s="327">
        <v>0</v>
      </c>
      <c r="D369" s="327">
        <v>80000</v>
      </c>
      <c r="E369" s="327">
        <v>40000</v>
      </c>
      <c r="F369" s="327">
        <v>40000</v>
      </c>
      <c r="G369" s="327"/>
      <c r="H369" s="328">
        <v>40000</v>
      </c>
      <c r="L369" s="133">
        <f t="shared" si="5"/>
        <v>13</v>
      </c>
    </row>
    <row r="370" spans="1:12">
      <c r="A370" s="311" t="s">
        <v>500</v>
      </c>
      <c r="B370" s="312" t="s">
        <v>373</v>
      </c>
      <c r="C370" s="329">
        <v>3679343</v>
      </c>
      <c r="D370" s="329">
        <v>10287768.970000001</v>
      </c>
      <c r="E370" s="329">
        <v>445060</v>
      </c>
      <c r="F370" s="329">
        <v>13522051.970000001</v>
      </c>
      <c r="G370" s="329"/>
      <c r="H370" s="330">
        <v>13522051.970000001</v>
      </c>
      <c r="L370" s="133">
        <f t="shared" si="5"/>
        <v>9</v>
      </c>
    </row>
    <row r="371" spans="1:12">
      <c r="A371" s="294" t="s">
        <v>501</v>
      </c>
      <c r="B371" s="295" t="s">
        <v>373</v>
      </c>
      <c r="C371" s="327">
        <v>3679343</v>
      </c>
      <c r="D371" s="327">
        <v>10287768.970000001</v>
      </c>
      <c r="E371" s="327">
        <v>445060</v>
      </c>
      <c r="F371" s="327">
        <v>13522051.970000001</v>
      </c>
      <c r="G371" s="327"/>
      <c r="H371" s="328">
        <v>13522051.970000001</v>
      </c>
      <c r="L371" s="133">
        <f t="shared" si="5"/>
        <v>13</v>
      </c>
    </row>
    <row r="372" spans="1:12">
      <c r="A372" s="311" t="s">
        <v>502</v>
      </c>
      <c r="B372" s="312" t="s">
        <v>378</v>
      </c>
      <c r="C372" s="329">
        <v>0</v>
      </c>
      <c r="D372" s="329">
        <v>9234928.5099999998</v>
      </c>
      <c r="E372" s="329">
        <v>9234928.5099999998</v>
      </c>
      <c r="F372" s="329">
        <v>0</v>
      </c>
      <c r="G372" s="329"/>
      <c r="H372" s="330">
        <v>0</v>
      </c>
      <c r="L372" s="133">
        <f t="shared" si="5"/>
        <v>9</v>
      </c>
    </row>
    <row r="373" spans="1:12">
      <c r="A373" s="294" t="s">
        <v>503</v>
      </c>
      <c r="B373" s="295" t="s">
        <v>378</v>
      </c>
      <c r="C373" s="327">
        <v>0</v>
      </c>
      <c r="D373" s="327">
        <v>9234928.5099999998</v>
      </c>
      <c r="E373" s="327">
        <v>9234928.5099999998</v>
      </c>
      <c r="F373" s="327">
        <v>0</v>
      </c>
      <c r="G373" s="327"/>
      <c r="H373" s="328">
        <v>0</v>
      </c>
      <c r="L373" s="133">
        <f t="shared" si="5"/>
        <v>13</v>
      </c>
    </row>
    <row r="374" spans="1:12">
      <c r="A374" s="311" t="s">
        <v>766</v>
      </c>
      <c r="B374" s="312" t="s">
        <v>703</v>
      </c>
      <c r="C374" s="329">
        <v>0</v>
      </c>
      <c r="D374" s="329">
        <v>156916</v>
      </c>
      <c r="E374" s="329">
        <v>0</v>
      </c>
      <c r="F374" s="329">
        <v>156916</v>
      </c>
      <c r="G374" s="329"/>
      <c r="H374" s="330">
        <v>156916</v>
      </c>
      <c r="L374" s="133">
        <f t="shared" si="5"/>
        <v>9</v>
      </c>
    </row>
    <row r="375" spans="1:12">
      <c r="A375" s="294" t="s">
        <v>767</v>
      </c>
      <c r="B375" s="295" t="s">
        <v>703</v>
      </c>
      <c r="C375" s="327">
        <v>0</v>
      </c>
      <c r="D375" s="327">
        <v>156916</v>
      </c>
      <c r="E375" s="327">
        <v>0</v>
      </c>
      <c r="F375" s="327">
        <v>156916</v>
      </c>
      <c r="G375" s="327"/>
      <c r="H375" s="328">
        <v>156916</v>
      </c>
      <c r="L375" s="133">
        <f t="shared" si="5"/>
        <v>13</v>
      </c>
    </row>
    <row r="376" spans="1:12">
      <c r="A376" s="311" t="s">
        <v>504</v>
      </c>
      <c r="B376" s="312" t="s">
        <v>273</v>
      </c>
      <c r="C376" s="329">
        <v>14438959.960000001</v>
      </c>
      <c r="D376" s="329">
        <v>47926966.590000004</v>
      </c>
      <c r="E376" s="329">
        <v>0</v>
      </c>
      <c r="F376" s="329">
        <v>62365926.549999997</v>
      </c>
      <c r="G376" s="329"/>
      <c r="H376" s="330">
        <v>62365926.549999997</v>
      </c>
      <c r="L376" s="133">
        <f t="shared" si="5"/>
        <v>9</v>
      </c>
    </row>
    <row r="377" spans="1:12" ht="25.5">
      <c r="A377" s="294" t="s">
        <v>505</v>
      </c>
      <c r="B377" s="295" t="s">
        <v>273</v>
      </c>
      <c r="C377" s="327">
        <v>14438959.960000001</v>
      </c>
      <c r="D377" s="327">
        <v>47926966.590000004</v>
      </c>
      <c r="E377" s="327">
        <v>0</v>
      </c>
      <c r="F377" s="327">
        <v>62365926.549999997</v>
      </c>
      <c r="G377" s="327"/>
      <c r="H377" s="328">
        <v>62365926.549999997</v>
      </c>
      <c r="L377" s="133">
        <f t="shared" si="5"/>
        <v>13</v>
      </c>
    </row>
    <row r="378" spans="1:12">
      <c r="A378" s="311" t="s">
        <v>768</v>
      </c>
      <c r="B378" s="312" t="s">
        <v>769</v>
      </c>
      <c r="C378" s="329">
        <v>0</v>
      </c>
      <c r="D378" s="329">
        <v>3064934</v>
      </c>
      <c r="E378" s="329">
        <v>1532467</v>
      </c>
      <c r="F378" s="329">
        <v>1532467</v>
      </c>
      <c r="G378" s="329"/>
      <c r="H378" s="330">
        <v>1532467</v>
      </c>
      <c r="L378" s="133">
        <f t="shared" si="5"/>
        <v>9</v>
      </c>
    </row>
    <row r="379" spans="1:12">
      <c r="A379" s="294" t="s">
        <v>770</v>
      </c>
      <c r="B379" s="295" t="s">
        <v>769</v>
      </c>
      <c r="C379" s="327">
        <v>0</v>
      </c>
      <c r="D379" s="327">
        <v>3064934</v>
      </c>
      <c r="E379" s="327">
        <v>1532467</v>
      </c>
      <c r="F379" s="327">
        <v>1532467</v>
      </c>
      <c r="G379" s="327"/>
      <c r="H379" s="328">
        <v>1532467</v>
      </c>
      <c r="L379" s="133">
        <f t="shared" si="5"/>
        <v>13</v>
      </c>
    </row>
    <row r="380" spans="1:12">
      <c r="A380" s="311" t="s">
        <v>506</v>
      </c>
      <c r="B380" s="312" t="s">
        <v>507</v>
      </c>
      <c r="C380" s="329">
        <v>15825281</v>
      </c>
      <c r="D380" s="329">
        <v>15825281</v>
      </c>
      <c r="E380" s="329">
        <v>0</v>
      </c>
      <c r="F380" s="329">
        <v>31650562</v>
      </c>
      <c r="G380" s="329"/>
      <c r="H380" s="330">
        <v>31650562</v>
      </c>
      <c r="L380" s="133">
        <f t="shared" si="5"/>
        <v>9</v>
      </c>
    </row>
    <row r="381" spans="1:12">
      <c r="A381" s="294" t="s">
        <v>508</v>
      </c>
      <c r="B381" s="295" t="s">
        <v>507</v>
      </c>
      <c r="C381" s="327">
        <v>15825281</v>
      </c>
      <c r="D381" s="327">
        <v>15825281</v>
      </c>
      <c r="E381" s="327">
        <v>0</v>
      </c>
      <c r="F381" s="327">
        <v>31650562</v>
      </c>
      <c r="G381" s="327"/>
      <c r="H381" s="328">
        <v>31650562</v>
      </c>
      <c r="L381" s="133">
        <f t="shared" si="5"/>
        <v>13</v>
      </c>
    </row>
    <row r="382" spans="1:12">
      <c r="A382" s="311" t="s">
        <v>771</v>
      </c>
      <c r="B382" s="312" t="s">
        <v>619</v>
      </c>
      <c r="C382" s="329">
        <v>0</v>
      </c>
      <c r="D382" s="329">
        <v>682919.45</v>
      </c>
      <c r="E382" s="329">
        <v>0</v>
      </c>
      <c r="F382" s="329">
        <v>682919.45</v>
      </c>
      <c r="G382" s="329"/>
      <c r="H382" s="330">
        <v>682919.45</v>
      </c>
      <c r="L382" s="133">
        <f t="shared" si="5"/>
        <v>9</v>
      </c>
    </row>
    <row r="383" spans="1:12">
      <c r="A383" s="294" t="s">
        <v>772</v>
      </c>
      <c r="B383" s="295" t="s">
        <v>619</v>
      </c>
      <c r="C383" s="327">
        <v>0</v>
      </c>
      <c r="D383" s="327">
        <v>682919.45</v>
      </c>
      <c r="E383" s="327">
        <v>0</v>
      </c>
      <c r="F383" s="327">
        <v>682919.45</v>
      </c>
      <c r="G383" s="327"/>
      <c r="H383" s="328">
        <v>682919.45</v>
      </c>
      <c r="L383" s="133">
        <f t="shared" si="5"/>
        <v>13</v>
      </c>
    </row>
    <row r="384" spans="1:12">
      <c r="A384" s="311" t="s">
        <v>773</v>
      </c>
      <c r="B384" s="312" t="s">
        <v>319</v>
      </c>
      <c r="C384" s="329">
        <v>0</v>
      </c>
      <c r="D384" s="329">
        <v>602142918.13999999</v>
      </c>
      <c r="E384" s="329">
        <v>0</v>
      </c>
      <c r="F384" s="329">
        <v>602142918.13999999</v>
      </c>
      <c r="G384" s="329"/>
      <c r="H384" s="330">
        <v>602142918.13999999</v>
      </c>
      <c r="L384" s="133">
        <f t="shared" si="5"/>
        <v>9</v>
      </c>
    </row>
    <row r="385" spans="1:12">
      <c r="A385" s="294" t="s">
        <v>774</v>
      </c>
      <c r="B385" s="295" t="s">
        <v>319</v>
      </c>
      <c r="C385" s="327">
        <v>0</v>
      </c>
      <c r="D385" s="327">
        <v>602142918.13999999</v>
      </c>
      <c r="E385" s="327">
        <v>0</v>
      </c>
      <c r="F385" s="327">
        <v>602142918.13999999</v>
      </c>
      <c r="G385" s="327"/>
      <c r="H385" s="328">
        <v>602142918.13999999</v>
      </c>
      <c r="L385" s="133">
        <f t="shared" si="5"/>
        <v>13</v>
      </c>
    </row>
    <row r="386" spans="1:12">
      <c r="A386" s="311" t="s">
        <v>509</v>
      </c>
      <c r="B386" s="312" t="s">
        <v>325</v>
      </c>
      <c r="C386" s="329">
        <v>54386667.18</v>
      </c>
      <c r="D386" s="329">
        <v>56828859.649999999</v>
      </c>
      <c r="E386" s="329">
        <v>0</v>
      </c>
      <c r="F386" s="329">
        <v>111215526.83</v>
      </c>
      <c r="G386" s="329"/>
      <c r="H386" s="330">
        <v>111215526.83</v>
      </c>
      <c r="L386" s="133">
        <f t="shared" si="5"/>
        <v>9</v>
      </c>
    </row>
    <row r="387" spans="1:12">
      <c r="A387" s="294" t="s">
        <v>510</v>
      </c>
      <c r="B387" s="295" t="s">
        <v>325</v>
      </c>
      <c r="C387" s="327">
        <v>54386667.18</v>
      </c>
      <c r="D387" s="327">
        <v>56828859.649999999</v>
      </c>
      <c r="E387" s="327">
        <v>0</v>
      </c>
      <c r="F387" s="327">
        <v>111215526.83</v>
      </c>
      <c r="G387" s="327"/>
      <c r="H387" s="328">
        <v>111215526.83</v>
      </c>
      <c r="L387" s="133">
        <f t="shared" si="5"/>
        <v>13</v>
      </c>
    </row>
    <row r="388" spans="1:12" ht="25.5">
      <c r="A388" s="139" t="s">
        <v>175</v>
      </c>
      <c r="B388" s="140" t="s">
        <v>176</v>
      </c>
      <c r="C388" s="315">
        <v>40210101.600000001</v>
      </c>
      <c r="D388" s="315">
        <v>89865441.430000007</v>
      </c>
      <c r="E388" s="315">
        <v>0</v>
      </c>
      <c r="F388" s="315">
        <v>130075543.03</v>
      </c>
      <c r="G388" s="315"/>
      <c r="H388" s="316">
        <v>130075543.03</v>
      </c>
      <c r="L388" s="133">
        <f t="shared" si="5"/>
        <v>3</v>
      </c>
    </row>
    <row r="389" spans="1:12">
      <c r="A389" s="296" t="s">
        <v>178</v>
      </c>
      <c r="B389" s="297" t="s">
        <v>181</v>
      </c>
      <c r="C389" s="331">
        <v>30132314.600000001</v>
      </c>
      <c r="D389" s="331">
        <v>29011682.43</v>
      </c>
      <c r="E389" s="331">
        <v>0</v>
      </c>
      <c r="F389" s="331">
        <v>59143997.030000001</v>
      </c>
      <c r="G389" s="331"/>
      <c r="H389" s="332">
        <v>59143997.030000001</v>
      </c>
      <c r="L389" s="133">
        <f t="shared" si="5"/>
        <v>6</v>
      </c>
    </row>
    <row r="390" spans="1:12">
      <c r="A390" s="311" t="s">
        <v>511</v>
      </c>
      <c r="B390" s="312" t="s">
        <v>217</v>
      </c>
      <c r="C390" s="329">
        <v>7718749.4800000004</v>
      </c>
      <c r="D390" s="329">
        <v>7718749.4800000004</v>
      </c>
      <c r="E390" s="329">
        <v>0</v>
      </c>
      <c r="F390" s="329">
        <v>15437498.960000001</v>
      </c>
      <c r="G390" s="329"/>
      <c r="H390" s="330">
        <v>15437498.960000001</v>
      </c>
      <c r="L390" s="133">
        <f t="shared" si="5"/>
        <v>9</v>
      </c>
    </row>
    <row r="391" spans="1:12">
      <c r="A391" s="294" t="s">
        <v>512</v>
      </c>
      <c r="B391" s="295" t="s">
        <v>231</v>
      </c>
      <c r="C391" s="327">
        <v>7161457.8099999996</v>
      </c>
      <c r="D391" s="327">
        <v>7161457.8099999996</v>
      </c>
      <c r="E391" s="327">
        <v>0</v>
      </c>
      <c r="F391" s="327">
        <v>14322915.619999999</v>
      </c>
      <c r="G391" s="327"/>
      <c r="H391" s="328">
        <v>14322915.619999999</v>
      </c>
      <c r="L391" s="133">
        <f t="shared" si="5"/>
        <v>13</v>
      </c>
    </row>
    <row r="392" spans="1:12">
      <c r="A392" s="294" t="s">
        <v>513</v>
      </c>
      <c r="B392" s="295" t="s">
        <v>234</v>
      </c>
      <c r="C392" s="327">
        <v>484375</v>
      </c>
      <c r="D392" s="327">
        <v>484375</v>
      </c>
      <c r="E392" s="327">
        <v>0</v>
      </c>
      <c r="F392" s="327">
        <v>968750</v>
      </c>
      <c r="G392" s="327"/>
      <c r="H392" s="328">
        <v>968750</v>
      </c>
      <c r="L392" s="133">
        <f t="shared" ref="L392:L455" si="6">+LEN(A392)</f>
        <v>13</v>
      </c>
    </row>
    <row r="393" spans="1:12">
      <c r="A393" s="294" t="s">
        <v>514</v>
      </c>
      <c r="B393" s="295" t="s">
        <v>237</v>
      </c>
      <c r="C393" s="327">
        <v>72916.67</v>
      </c>
      <c r="D393" s="327">
        <v>72916.67</v>
      </c>
      <c r="E393" s="327">
        <v>0</v>
      </c>
      <c r="F393" s="327">
        <v>145833.34</v>
      </c>
      <c r="G393" s="327"/>
      <c r="H393" s="328">
        <v>145833.34</v>
      </c>
      <c r="L393" s="133">
        <f t="shared" si="6"/>
        <v>13</v>
      </c>
    </row>
    <row r="394" spans="1:12">
      <c r="A394" s="311" t="s">
        <v>515</v>
      </c>
      <c r="B394" s="312" t="s">
        <v>221</v>
      </c>
      <c r="C394" s="329">
        <v>3871407.5</v>
      </c>
      <c r="D394" s="329">
        <v>3871407.5</v>
      </c>
      <c r="E394" s="329">
        <v>0</v>
      </c>
      <c r="F394" s="329">
        <v>7742815</v>
      </c>
      <c r="G394" s="329"/>
      <c r="H394" s="330">
        <v>7742815</v>
      </c>
      <c r="L394" s="133">
        <f t="shared" si="6"/>
        <v>9</v>
      </c>
    </row>
    <row r="395" spans="1:12">
      <c r="A395" s="294" t="s">
        <v>516</v>
      </c>
      <c r="B395" s="295" t="s">
        <v>223</v>
      </c>
      <c r="C395" s="327">
        <v>2583086.67</v>
      </c>
      <c r="D395" s="327">
        <v>2583086.67</v>
      </c>
      <c r="E395" s="327">
        <v>0</v>
      </c>
      <c r="F395" s="327">
        <v>5166173.34</v>
      </c>
      <c r="G395" s="327"/>
      <c r="H395" s="328">
        <v>5166173.34</v>
      </c>
      <c r="L395" s="133">
        <f t="shared" si="6"/>
        <v>13</v>
      </c>
    </row>
    <row r="396" spans="1:12">
      <c r="A396" s="294" t="s">
        <v>517</v>
      </c>
      <c r="B396" s="295" t="s">
        <v>242</v>
      </c>
      <c r="C396" s="327">
        <v>1288320.83</v>
      </c>
      <c r="D396" s="327">
        <v>1288320.83</v>
      </c>
      <c r="E396" s="327">
        <v>0</v>
      </c>
      <c r="F396" s="327">
        <v>2576641.66</v>
      </c>
      <c r="G396" s="327"/>
      <c r="H396" s="328">
        <v>2576641.66</v>
      </c>
      <c r="L396" s="133">
        <f t="shared" si="6"/>
        <v>13</v>
      </c>
    </row>
    <row r="397" spans="1:12">
      <c r="A397" s="311" t="s">
        <v>518</v>
      </c>
      <c r="B397" s="312" t="s">
        <v>225</v>
      </c>
      <c r="C397" s="329">
        <v>16524791.18</v>
      </c>
      <c r="D397" s="329">
        <v>15404159.01</v>
      </c>
      <c r="E397" s="329">
        <v>0</v>
      </c>
      <c r="F397" s="329">
        <v>31928950.190000001</v>
      </c>
      <c r="G397" s="329"/>
      <c r="H397" s="330">
        <v>31928950.190000001</v>
      </c>
      <c r="L397" s="133">
        <f t="shared" si="6"/>
        <v>9</v>
      </c>
    </row>
    <row r="398" spans="1:12">
      <c r="A398" s="294" t="s">
        <v>519</v>
      </c>
      <c r="B398" s="295" t="s">
        <v>227</v>
      </c>
      <c r="C398" s="327">
        <v>16524791.18</v>
      </c>
      <c r="D398" s="327">
        <v>3576046.06</v>
      </c>
      <c r="E398" s="327">
        <v>0</v>
      </c>
      <c r="F398" s="327">
        <v>20100837.239999998</v>
      </c>
      <c r="G398" s="327"/>
      <c r="H398" s="328">
        <v>20100837.239999998</v>
      </c>
      <c r="L398" s="133">
        <f t="shared" si="6"/>
        <v>13</v>
      </c>
    </row>
    <row r="399" spans="1:12">
      <c r="A399" s="294" t="s">
        <v>520</v>
      </c>
      <c r="B399" s="295" t="s">
        <v>229</v>
      </c>
      <c r="C399" s="327">
        <v>0</v>
      </c>
      <c r="D399" s="327">
        <v>11828112.949999999</v>
      </c>
      <c r="E399" s="327">
        <v>0</v>
      </c>
      <c r="F399" s="327">
        <v>11828112.949999999</v>
      </c>
      <c r="G399" s="327"/>
      <c r="H399" s="328">
        <v>11828112.949999999</v>
      </c>
      <c r="L399" s="133">
        <f t="shared" si="6"/>
        <v>13</v>
      </c>
    </row>
    <row r="400" spans="1:12">
      <c r="A400" s="311" t="s">
        <v>521</v>
      </c>
      <c r="B400" s="312" t="s">
        <v>262</v>
      </c>
      <c r="C400" s="329">
        <v>2017366.44</v>
      </c>
      <c r="D400" s="329">
        <v>2017366.44</v>
      </c>
      <c r="E400" s="329">
        <v>0</v>
      </c>
      <c r="F400" s="329">
        <v>4034732.88</v>
      </c>
      <c r="G400" s="329"/>
      <c r="H400" s="330">
        <v>4034732.88</v>
      </c>
      <c r="L400" s="133">
        <f t="shared" si="6"/>
        <v>9</v>
      </c>
    </row>
    <row r="401" spans="1:12">
      <c r="A401" s="294" t="s">
        <v>522</v>
      </c>
      <c r="B401" s="295" t="s">
        <v>249</v>
      </c>
      <c r="C401" s="327">
        <v>2017366.44</v>
      </c>
      <c r="D401" s="327">
        <v>2017366.44</v>
      </c>
      <c r="E401" s="327">
        <v>0</v>
      </c>
      <c r="F401" s="327">
        <v>4034732.88</v>
      </c>
      <c r="G401" s="327"/>
      <c r="H401" s="328">
        <v>4034732.88</v>
      </c>
      <c r="L401" s="133">
        <f t="shared" si="6"/>
        <v>13</v>
      </c>
    </row>
    <row r="402" spans="1:12">
      <c r="A402" s="296" t="s">
        <v>180</v>
      </c>
      <c r="B402" s="297" t="s">
        <v>183</v>
      </c>
      <c r="C402" s="331">
        <v>1896637</v>
      </c>
      <c r="D402" s="331">
        <v>1896637</v>
      </c>
      <c r="E402" s="331">
        <v>0</v>
      </c>
      <c r="F402" s="331">
        <v>3793274</v>
      </c>
      <c r="G402" s="331"/>
      <c r="H402" s="332">
        <v>3793274</v>
      </c>
      <c r="L402" s="133">
        <f t="shared" si="6"/>
        <v>6</v>
      </c>
    </row>
    <row r="403" spans="1:12">
      <c r="A403" s="311" t="s">
        <v>523</v>
      </c>
      <c r="B403" s="312" t="s">
        <v>283</v>
      </c>
      <c r="C403" s="329">
        <v>1896637</v>
      </c>
      <c r="D403" s="329">
        <v>1896637</v>
      </c>
      <c r="E403" s="329">
        <v>0</v>
      </c>
      <c r="F403" s="329">
        <v>3793274</v>
      </c>
      <c r="G403" s="329"/>
      <c r="H403" s="330">
        <v>3793274</v>
      </c>
      <c r="L403" s="133">
        <f t="shared" si="6"/>
        <v>9</v>
      </c>
    </row>
    <row r="404" spans="1:12">
      <c r="A404" s="294" t="s">
        <v>524</v>
      </c>
      <c r="B404" s="295" t="s">
        <v>283</v>
      </c>
      <c r="C404" s="327">
        <v>1896637</v>
      </c>
      <c r="D404" s="327">
        <v>1896637</v>
      </c>
      <c r="E404" s="327">
        <v>0</v>
      </c>
      <c r="F404" s="327">
        <v>3793274</v>
      </c>
      <c r="G404" s="327"/>
      <c r="H404" s="328">
        <v>3793274</v>
      </c>
      <c r="L404" s="133">
        <f t="shared" si="6"/>
        <v>13</v>
      </c>
    </row>
    <row r="405" spans="1:12">
      <c r="A405" s="296" t="s">
        <v>182</v>
      </c>
      <c r="B405" s="297" t="s">
        <v>184</v>
      </c>
      <c r="C405" s="331">
        <v>8181150</v>
      </c>
      <c r="D405" s="331">
        <v>58957122</v>
      </c>
      <c r="E405" s="331">
        <v>0</v>
      </c>
      <c r="F405" s="331">
        <v>67138272</v>
      </c>
      <c r="G405" s="331"/>
      <c r="H405" s="332">
        <v>67138272</v>
      </c>
      <c r="L405" s="133">
        <f t="shared" si="6"/>
        <v>6</v>
      </c>
    </row>
    <row r="406" spans="1:12">
      <c r="A406" s="311" t="s">
        <v>525</v>
      </c>
      <c r="B406" s="312" t="s">
        <v>422</v>
      </c>
      <c r="C406" s="329">
        <v>8181150</v>
      </c>
      <c r="D406" s="329">
        <v>58957122</v>
      </c>
      <c r="E406" s="329">
        <v>0</v>
      </c>
      <c r="F406" s="329">
        <v>67138272</v>
      </c>
      <c r="G406" s="329"/>
      <c r="H406" s="330">
        <v>67138272</v>
      </c>
      <c r="L406" s="133">
        <f t="shared" si="6"/>
        <v>9</v>
      </c>
    </row>
    <row r="407" spans="1:12">
      <c r="A407" s="294" t="s">
        <v>526</v>
      </c>
      <c r="B407" s="295" t="s">
        <v>422</v>
      </c>
      <c r="C407" s="327">
        <v>8181150</v>
      </c>
      <c r="D407" s="327">
        <v>58957122</v>
      </c>
      <c r="E407" s="327">
        <v>0</v>
      </c>
      <c r="F407" s="327">
        <v>67138272</v>
      </c>
      <c r="G407" s="327"/>
      <c r="H407" s="328">
        <v>67138272</v>
      </c>
      <c r="L407" s="133">
        <f t="shared" si="6"/>
        <v>13</v>
      </c>
    </row>
    <row r="408" spans="1:12">
      <c r="A408" s="139" t="s">
        <v>185</v>
      </c>
      <c r="B408" s="140" t="s">
        <v>187</v>
      </c>
      <c r="C408" s="315">
        <v>11497801</v>
      </c>
      <c r="D408" s="315">
        <v>0</v>
      </c>
      <c r="E408" s="315">
        <v>0</v>
      </c>
      <c r="F408" s="315">
        <v>11497801</v>
      </c>
      <c r="G408" s="315"/>
      <c r="H408" s="316">
        <v>11497801</v>
      </c>
      <c r="L408" s="133">
        <f t="shared" si="6"/>
        <v>3</v>
      </c>
    </row>
    <row r="409" spans="1:12">
      <c r="A409" s="296" t="s">
        <v>531</v>
      </c>
      <c r="B409" s="297" t="s">
        <v>532</v>
      </c>
      <c r="C409" s="331">
        <v>11497801</v>
      </c>
      <c r="D409" s="331">
        <v>0</v>
      </c>
      <c r="E409" s="331">
        <v>0</v>
      </c>
      <c r="F409" s="331">
        <v>11497801</v>
      </c>
      <c r="G409" s="331"/>
      <c r="H409" s="332">
        <v>11497801</v>
      </c>
      <c r="L409" s="133">
        <f t="shared" si="6"/>
        <v>6</v>
      </c>
    </row>
    <row r="410" spans="1:12">
      <c r="A410" s="311" t="s">
        <v>533</v>
      </c>
      <c r="B410" s="312" t="s">
        <v>213</v>
      </c>
      <c r="C410" s="329">
        <v>11497801</v>
      </c>
      <c r="D410" s="329">
        <v>0</v>
      </c>
      <c r="E410" s="329">
        <v>0</v>
      </c>
      <c r="F410" s="329">
        <v>11497801</v>
      </c>
      <c r="G410" s="329"/>
      <c r="H410" s="330">
        <v>11497801</v>
      </c>
      <c r="L410" s="133">
        <f t="shared" si="6"/>
        <v>9</v>
      </c>
    </row>
    <row r="411" spans="1:12">
      <c r="A411" s="294" t="s">
        <v>534</v>
      </c>
      <c r="B411" s="295" t="s">
        <v>213</v>
      </c>
      <c r="C411" s="327">
        <v>11497801</v>
      </c>
      <c r="D411" s="327">
        <v>0</v>
      </c>
      <c r="E411" s="327">
        <v>0</v>
      </c>
      <c r="F411" s="327">
        <v>11497801</v>
      </c>
      <c r="G411" s="327"/>
      <c r="H411" s="328">
        <v>11497801</v>
      </c>
      <c r="L411" s="133">
        <f t="shared" si="6"/>
        <v>13</v>
      </c>
    </row>
    <row r="412" spans="1:12">
      <c r="A412" s="137" t="s">
        <v>102</v>
      </c>
      <c r="B412" s="138" t="s">
        <v>96</v>
      </c>
      <c r="C412" s="323">
        <v>0</v>
      </c>
      <c r="D412" s="323">
        <v>116991679</v>
      </c>
      <c r="E412" s="323">
        <v>116991679</v>
      </c>
      <c r="F412" s="323">
        <v>0</v>
      </c>
      <c r="G412" s="323"/>
      <c r="H412" s="324">
        <v>0</v>
      </c>
      <c r="L412" s="133">
        <f t="shared" si="6"/>
        <v>1</v>
      </c>
    </row>
    <row r="413" spans="1:12">
      <c r="A413" s="139" t="s">
        <v>535</v>
      </c>
      <c r="B413" s="140" t="s">
        <v>99</v>
      </c>
      <c r="C413" s="315">
        <v>347088385</v>
      </c>
      <c r="D413" s="315">
        <v>0</v>
      </c>
      <c r="E413" s="315">
        <v>0</v>
      </c>
      <c r="F413" s="315">
        <v>347088385</v>
      </c>
      <c r="G413" s="315"/>
      <c r="H413" s="316">
        <v>347088385</v>
      </c>
      <c r="L413" s="133">
        <f t="shared" si="6"/>
        <v>3</v>
      </c>
    </row>
    <row r="414" spans="1:12">
      <c r="A414" s="296" t="s">
        <v>536</v>
      </c>
      <c r="B414" s="297" t="s">
        <v>103</v>
      </c>
      <c r="C414" s="331">
        <v>347088385</v>
      </c>
      <c r="D414" s="331">
        <v>0</v>
      </c>
      <c r="E414" s="331">
        <v>0</v>
      </c>
      <c r="F414" s="331">
        <v>347088385</v>
      </c>
      <c r="G414" s="331"/>
      <c r="H414" s="332">
        <v>347088385</v>
      </c>
      <c r="L414" s="133">
        <f t="shared" si="6"/>
        <v>6</v>
      </c>
    </row>
    <row r="415" spans="1:12">
      <c r="A415" s="311" t="s">
        <v>537</v>
      </c>
      <c r="B415" s="312" t="s">
        <v>538</v>
      </c>
      <c r="C415" s="329">
        <v>347088385</v>
      </c>
      <c r="D415" s="329">
        <v>0</v>
      </c>
      <c r="E415" s="329">
        <v>0</v>
      </c>
      <c r="F415" s="329">
        <v>347088385</v>
      </c>
      <c r="G415" s="329"/>
      <c r="H415" s="330">
        <v>347088385</v>
      </c>
      <c r="L415" s="133">
        <f t="shared" si="6"/>
        <v>9</v>
      </c>
    </row>
    <row r="416" spans="1:12">
      <c r="A416" s="294" t="s">
        <v>539</v>
      </c>
      <c r="B416" s="295" t="s">
        <v>538</v>
      </c>
      <c r="C416" s="327">
        <v>347088385</v>
      </c>
      <c r="D416" s="327">
        <v>0</v>
      </c>
      <c r="E416" s="327">
        <v>0</v>
      </c>
      <c r="F416" s="327">
        <v>347088385</v>
      </c>
      <c r="G416" s="327"/>
      <c r="H416" s="328">
        <v>347088385</v>
      </c>
      <c r="L416" s="133">
        <f t="shared" si="6"/>
        <v>13</v>
      </c>
    </row>
    <row r="417" spans="1:12">
      <c r="A417" s="311" t="s">
        <v>775</v>
      </c>
      <c r="B417" s="312" t="s">
        <v>776</v>
      </c>
      <c r="C417" s="329">
        <v>0</v>
      </c>
      <c r="D417" s="329">
        <v>0</v>
      </c>
      <c r="E417" s="329">
        <v>0</v>
      </c>
      <c r="F417" s="329">
        <v>0</v>
      </c>
      <c r="G417" s="329"/>
      <c r="H417" s="330">
        <v>0</v>
      </c>
      <c r="L417" s="133">
        <f t="shared" si="6"/>
        <v>9</v>
      </c>
    </row>
    <row r="418" spans="1:12">
      <c r="A418" s="294" t="s">
        <v>777</v>
      </c>
      <c r="B418" s="295" t="s">
        <v>776</v>
      </c>
      <c r="C418" s="327">
        <v>0</v>
      </c>
      <c r="D418" s="327">
        <v>0</v>
      </c>
      <c r="E418" s="327">
        <v>0</v>
      </c>
      <c r="F418" s="327">
        <v>0</v>
      </c>
      <c r="G418" s="327"/>
      <c r="H418" s="328">
        <v>0</v>
      </c>
      <c r="L418" s="133">
        <f t="shared" si="6"/>
        <v>13</v>
      </c>
    </row>
    <row r="419" spans="1:12">
      <c r="A419" s="139" t="s">
        <v>106</v>
      </c>
      <c r="B419" s="140" t="s">
        <v>107</v>
      </c>
      <c r="C419" s="315">
        <v>343895716.89999998</v>
      </c>
      <c r="D419" s="315">
        <v>44004550</v>
      </c>
      <c r="E419" s="315">
        <v>72987129</v>
      </c>
      <c r="F419" s="315">
        <v>314913137.89999998</v>
      </c>
      <c r="G419" s="315"/>
      <c r="H419" s="316">
        <v>314913137.89999998</v>
      </c>
      <c r="L419" s="133">
        <f t="shared" si="6"/>
        <v>3</v>
      </c>
    </row>
    <row r="420" spans="1:12">
      <c r="A420" s="296" t="s">
        <v>540</v>
      </c>
      <c r="B420" s="297" t="s">
        <v>111</v>
      </c>
      <c r="C420" s="331">
        <v>35025440</v>
      </c>
      <c r="D420" s="331">
        <v>0</v>
      </c>
      <c r="E420" s="331">
        <v>0</v>
      </c>
      <c r="F420" s="331">
        <v>35025440</v>
      </c>
      <c r="G420" s="331"/>
      <c r="H420" s="332">
        <v>35025440</v>
      </c>
      <c r="L420" s="133">
        <f t="shared" si="6"/>
        <v>6</v>
      </c>
    </row>
    <row r="421" spans="1:12">
      <c r="A421" s="311" t="s">
        <v>541</v>
      </c>
      <c r="B421" s="312" t="s">
        <v>542</v>
      </c>
      <c r="C421" s="329">
        <v>35025440</v>
      </c>
      <c r="D421" s="329">
        <v>0</v>
      </c>
      <c r="E421" s="329">
        <v>0</v>
      </c>
      <c r="F421" s="329">
        <v>35025440</v>
      </c>
      <c r="G421" s="329"/>
      <c r="H421" s="330">
        <v>35025440</v>
      </c>
      <c r="L421" s="133">
        <f t="shared" si="6"/>
        <v>9</v>
      </c>
    </row>
    <row r="422" spans="1:12">
      <c r="A422" s="294" t="s">
        <v>543</v>
      </c>
      <c r="B422" s="295" t="s">
        <v>542</v>
      </c>
      <c r="C422" s="327">
        <v>35025440</v>
      </c>
      <c r="D422" s="327">
        <v>0</v>
      </c>
      <c r="E422" s="327">
        <v>0</v>
      </c>
      <c r="F422" s="327">
        <v>35025440</v>
      </c>
      <c r="G422" s="327"/>
      <c r="H422" s="328">
        <v>35025440</v>
      </c>
      <c r="L422" s="133">
        <f t="shared" si="6"/>
        <v>13</v>
      </c>
    </row>
    <row r="423" spans="1:12">
      <c r="A423" s="296" t="s">
        <v>110</v>
      </c>
      <c r="B423" s="297" t="s">
        <v>114</v>
      </c>
      <c r="C423" s="331">
        <v>308870276.89999998</v>
      </c>
      <c r="D423" s="331">
        <v>44004550</v>
      </c>
      <c r="E423" s="331">
        <v>72987129</v>
      </c>
      <c r="F423" s="331">
        <v>279887697.89999998</v>
      </c>
      <c r="G423" s="331"/>
      <c r="H423" s="332">
        <v>279887697.89999998</v>
      </c>
      <c r="L423" s="133">
        <f t="shared" si="6"/>
        <v>6</v>
      </c>
    </row>
    <row r="424" spans="1:12">
      <c r="A424" s="311" t="s">
        <v>544</v>
      </c>
      <c r="B424" s="312" t="s">
        <v>545</v>
      </c>
      <c r="C424" s="329">
        <v>308870276.89999998</v>
      </c>
      <c r="D424" s="329">
        <v>44004550</v>
      </c>
      <c r="E424" s="329">
        <v>72987129</v>
      </c>
      <c r="F424" s="329">
        <v>279887697.89999998</v>
      </c>
      <c r="G424" s="329"/>
      <c r="H424" s="330">
        <v>279887697.89999998</v>
      </c>
      <c r="L424" s="133">
        <f t="shared" si="6"/>
        <v>9</v>
      </c>
    </row>
    <row r="425" spans="1:12">
      <c r="A425" s="294" t="s">
        <v>546</v>
      </c>
      <c r="B425" s="295" t="s">
        <v>545</v>
      </c>
      <c r="C425" s="327">
        <v>308870276.89999998</v>
      </c>
      <c r="D425" s="327">
        <v>44004550</v>
      </c>
      <c r="E425" s="327">
        <v>72987129</v>
      </c>
      <c r="F425" s="327">
        <v>279887697.89999998</v>
      </c>
      <c r="G425" s="327"/>
      <c r="H425" s="328">
        <v>279887697.89999998</v>
      </c>
      <c r="L425" s="133">
        <f t="shared" si="6"/>
        <v>13</v>
      </c>
    </row>
    <row r="426" spans="1:12">
      <c r="A426" s="139" t="s">
        <v>117</v>
      </c>
      <c r="B426" s="140" t="s">
        <v>118</v>
      </c>
      <c r="C426" s="315">
        <v>-690984101.89999998</v>
      </c>
      <c r="D426" s="315">
        <v>72987129</v>
      </c>
      <c r="E426" s="315">
        <v>44004550</v>
      </c>
      <c r="F426" s="315">
        <v>-662001522.89999998</v>
      </c>
      <c r="G426" s="315"/>
      <c r="H426" s="316">
        <v>-662001522.89999998</v>
      </c>
      <c r="L426" s="133">
        <f t="shared" si="6"/>
        <v>3</v>
      </c>
    </row>
    <row r="427" spans="1:12">
      <c r="A427" s="296" t="s">
        <v>547</v>
      </c>
      <c r="B427" s="297" t="s">
        <v>548</v>
      </c>
      <c r="C427" s="331">
        <v>-347088385</v>
      </c>
      <c r="D427" s="331">
        <v>0</v>
      </c>
      <c r="E427" s="331">
        <v>0</v>
      </c>
      <c r="F427" s="331">
        <v>-347088385</v>
      </c>
      <c r="G427" s="331"/>
      <c r="H427" s="332">
        <v>-347088385</v>
      </c>
      <c r="L427" s="133">
        <f t="shared" si="6"/>
        <v>6</v>
      </c>
    </row>
    <row r="428" spans="1:12">
      <c r="A428" s="311" t="s">
        <v>549</v>
      </c>
      <c r="B428" s="312" t="s">
        <v>550</v>
      </c>
      <c r="C428" s="329">
        <v>-347088385</v>
      </c>
      <c r="D428" s="329">
        <v>0</v>
      </c>
      <c r="E428" s="329">
        <v>0</v>
      </c>
      <c r="F428" s="329">
        <v>-347088385</v>
      </c>
      <c r="G428" s="329"/>
      <c r="H428" s="330">
        <v>-347088385</v>
      </c>
      <c r="L428" s="133">
        <f t="shared" si="6"/>
        <v>9</v>
      </c>
    </row>
    <row r="429" spans="1:12">
      <c r="A429" s="294" t="s">
        <v>551</v>
      </c>
      <c r="B429" s="295" t="s">
        <v>550</v>
      </c>
      <c r="C429" s="327">
        <v>-347088385</v>
      </c>
      <c r="D429" s="327">
        <v>0</v>
      </c>
      <c r="E429" s="327">
        <v>0</v>
      </c>
      <c r="F429" s="327">
        <v>-347088385</v>
      </c>
      <c r="G429" s="327"/>
      <c r="H429" s="328">
        <v>-347088385</v>
      </c>
      <c r="L429" s="133">
        <f t="shared" si="6"/>
        <v>13</v>
      </c>
    </row>
    <row r="430" spans="1:12">
      <c r="A430" s="296" t="s">
        <v>121</v>
      </c>
      <c r="B430" s="297" t="s">
        <v>125</v>
      </c>
      <c r="C430" s="331">
        <v>-343895716.89999998</v>
      </c>
      <c r="D430" s="331">
        <v>72987129</v>
      </c>
      <c r="E430" s="331">
        <v>44004550</v>
      </c>
      <c r="F430" s="331">
        <v>-314913137.89999998</v>
      </c>
      <c r="G430" s="331"/>
      <c r="H430" s="332">
        <v>-314913137.89999998</v>
      </c>
      <c r="L430" s="133">
        <f t="shared" si="6"/>
        <v>6</v>
      </c>
    </row>
    <row r="431" spans="1:12">
      <c r="A431" s="311" t="s">
        <v>552</v>
      </c>
      <c r="B431" s="312" t="s">
        <v>553</v>
      </c>
      <c r="C431" s="329">
        <v>-35025440</v>
      </c>
      <c r="D431" s="329">
        <v>0</v>
      </c>
      <c r="E431" s="329">
        <v>0</v>
      </c>
      <c r="F431" s="329">
        <v>-35025440</v>
      </c>
      <c r="G431" s="329"/>
      <c r="H431" s="330">
        <v>-35025440</v>
      </c>
      <c r="L431" s="133">
        <f t="shared" si="6"/>
        <v>9</v>
      </c>
    </row>
    <row r="432" spans="1:12">
      <c r="A432" s="294" t="s">
        <v>554</v>
      </c>
      <c r="B432" s="295" t="s">
        <v>553</v>
      </c>
      <c r="C432" s="327">
        <v>-35025440</v>
      </c>
      <c r="D432" s="327">
        <v>0</v>
      </c>
      <c r="E432" s="327">
        <v>0</v>
      </c>
      <c r="F432" s="327">
        <v>-35025440</v>
      </c>
      <c r="G432" s="327"/>
      <c r="H432" s="328">
        <v>-35025440</v>
      </c>
      <c r="L432" s="133">
        <f t="shared" si="6"/>
        <v>13</v>
      </c>
    </row>
    <row r="433" spans="1:12">
      <c r="A433" s="311" t="s">
        <v>555</v>
      </c>
      <c r="B433" s="312" t="s">
        <v>556</v>
      </c>
      <c r="C433" s="329">
        <v>-308870276.89999998</v>
      </c>
      <c r="D433" s="329">
        <v>72987129</v>
      </c>
      <c r="E433" s="329">
        <v>44004550</v>
      </c>
      <c r="F433" s="329">
        <v>-279887697.89999998</v>
      </c>
      <c r="G433" s="329"/>
      <c r="H433" s="330">
        <v>-279887697.89999998</v>
      </c>
      <c r="L433" s="133">
        <f t="shared" si="6"/>
        <v>9</v>
      </c>
    </row>
    <row r="434" spans="1:12">
      <c r="A434" s="294" t="s">
        <v>557</v>
      </c>
      <c r="B434" s="295" t="s">
        <v>545</v>
      </c>
      <c r="C434" s="327">
        <v>-308870276.89999998</v>
      </c>
      <c r="D434" s="327">
        <v>72987129</v>
      </c>
      <c r="E434" s="327">
        <v>44004550</v>
      </c>
      <c r="F434" s="327">
        <v>-279887697.89999998</v>
      </c>
      <c r="G434" s="327"/>
      <c r="H434" s="328">
        <v>-279887697.89999998</v>
      </c>
      <c r="L434" s="133">
        <f t="shared" si="6"/>
        <v>13</v>
      </c>
    </row>
    <row r="435" spans="1:12">
      <c r="A435" s="137" t="s">
        <v>97</v>
      </c>
      <c r="B435" s="138" t="s">
        <v>98</v>
      </c>
      <c r="C435" s="323">
        <v>0</v>
      </c>
      <c r="D435" s="323">
        <v>1933618652.96</v>
      </c>
      <c r="E435" s="323">
        <v>1933618652.96</v>
      </c>
      <c r="F435" s="323">
        <v>0</v>
      </c>
      <c r="G435" s="323"/>
      <c r="H435" s="324">
        <v>0</v>
      </c>
      <c r="L435" s="133">
        <f t="shared" si="6"/>
        <v>1</v>
      </c>
    </row>
    <row r="436" spans="1:12">
      <c r="A436" s="139" t="s">
        <v>100</v>
      </c>
      <c r="B436" s="140" t="s">
        <v>101</v>
      </c>
      <c r="C436" s="315">
        <v>33070478341.169998</v>
      </c>
      <c r="D436" s="315">
        <v>160892464.96000001</v>
      </c>
      <c r="E436" s="315">
        <v>1772726188</v>
      </c>
      <c r="F436" s="315">
        <v>34682312064.209999</v>
      </c>
      <c r="G436" s="315"/>
      <c r="H436" s="316">
        <v>34682312064.209999</v>
      </c>
      <c r="L436" s="133">
        <f t="shared" si="6"/>
        <v>3</v>
      </c>
    </row>
    <row r="437" spans="1:12" ht="25.5">
      <c r="A437" s="296" t="s">
        <v>104</v>
      </c>
      <c r="B437" s="297" t="s">
        <v>105</v>
      </c>
      <c r="C437" s="331">
        <v>32822290567</v>
      </c>
      <c r="D437" s="331">
        <v>50853581</v>
      </c>
      <c r="E437" s="331">
        <v>1772726188</v>
      </c>
      <c r="F437" s="331">
        <v>34544163174</v>
      </c>
      <c r="G437" s="331"/>
      <c r="H437" s="332">
        <v>34544163174</v>
      </c>
      <c r="L437" s="133">
        <f t="shared" si="6"/>
        <v>6</v>
      </c>
    </row>
    <row r="438" spans="1:12">
      <c r="A438" s="311" t="s">
        <v>558</v>
      </c>
      <c r="B438" s="312" t="s">
        <v>559</v>
      </c>
      <c r="C438" s="329">
        <v>32822290567</v>
      </c>
      <c r="D438" s="329">
        <v>50853581</v>
      </c>
      <c r="E438" s="329">
        <v>1772726188</v>
      </c>
      <c r="F438" s="329">
        <v>34544163174</v>
      </c>
      <c r="G438" s="329"/>
      <c r="H438" s="330">
        <v>34544163174</v>
      </c>
      <c r="L438" s="133">
        <f t="shared" si="6"/>
        <v>9</v>
      </c>
    </row>
    <row r="439" spans="1:12">
      <c r="A439" s="294" t="s">
        <v>560</v>
      </c>
      <c r="B439" s="295" t="s">
        <v>559</v>
      </c>
      <c r="C439" s="327">
        <v>32822290567</v>
      </c>
      <c r="D439" s="327">
        <v>50853581</v>
      </c>
      <c r="E439" s="327">
        <v>1772726188</v>
      </c>
      <c r="F439" s="327">
        <v>34544163174</v>
      </c>
      <c r="G439" s="327"/>
      <c r="H439" s="328">
        <v>34544163174</v>
      </c>
      <c r="L439" s="133">
        <f t="shared" si="6"/>
        <v>13</v>
      </c>
    </row>
    <row r="440" spans="1:12">
      <c r="A440" s="296" t="s">
        <v>108</v>
      </c>
      <c r="B440" s="297" t="s">
        <v>109</v>
      </c>
      <c r="C440" s="331">
        <v>248187774.16999999</v>
      </c>
      <c r="D440" s="331">
        <v>110038883.95999999</v>
      </c>
      <c r="E440" s="331">
        <v>0</v>
      </c>
      <c r="F440" s="331">
        <v>138148890.21000001</v>
      </c>
      <c r="G440" s="331"/>
      <c r="H440" s="332">
        <v>138148890.21000001</v>
      </c>
      <c r="L440" s="133">
        <f t="shared" si="6"/>
        <v>6</v>
      </c>
    </row>
    <row r="441" spans="1:12">
      <c r="A441" s="311" t="s">
        <v>561</v>
      </c>
      <c r="B441" s="312" t="s">
        <v>562</v>
      </c>
      <c r="C441" s="329">
        <v>248187774.16999999</v>
      </c>
      <c r="D441" s="329">
        <v>110038883.95999999</v>
      </c>
      <c r="E441" s="329">
        <v>0</v>
      </c>
      <c r="F441" s="329">
        <v>138148890.21000001</v>
      </c>
      <c r="G441" s="329"/>
      <c r="H441" s="330">
        <v>138148890.21000001</v>
      </c>
      <c r="L441" s="133">
        <f t="shared" si="6"/>
        <v>9</v>
      </c>
    </row>
    <row r="442" spans="1:12">
      <c r="A442" s="294" t="s">
        <v>563</v>
      </c>
      <c r="B442" s="295" t="s">
        <v>562</v>
      </c>
      <c r="C442" s="327">
        <v>248187774.16999999</v>
      </c>
      <c r="D442" s="327">
        <v>110038883.95999999</v>
      </c>
      <c r="E442" s="327">
        <v>0</v>
      </c>
      <c r="F442" s="327">
        <v>138148890.21000001</v>
      </c>
      <c r="G442" s="327"/>
      <c r="H442" s="328">
        <v>138148890.21000001</v>
      </c>
      <c r="L442" s="133">
        <f t="shared" si="6"/>
        <v>13</v>
      </c>
    </row>
    <row r="443" spans="1:12">
      <c r="A443" s="139" t="s">
        <v>112</v>
      </c>
      <c r="B443" s="140" t="s">
        <v>113</v>
      </c>
      <c r="C443" s="315">
        <v>1568714125</v>
      </c>
      <c r="D443" s="315">
        <v>0</v>
      </c>
      <c r="E443" s="315">
        <v>0</v>
      </c>
      <c r="F443" s="315">
        <v>1568714125</v>
      </c>
      <c r="G443" s="315"/>
      <c r="H443" s="316">
        <v>1568714125</v>
      </c>
      <c r="L443" s="133">
        <f t="shared" si="6"/>
        <v>3</v>
      </c>
    </row>
    <row r="444" spans="1:12">
      <c r="A444" s="296" t="s">
        <v>115</v>
      </c>
      <c r="B444" s="297" t="s">
        <v>116</v>
      </c>
      <c r="C444" s="331">
        <v>1568714125</v>
      </c>
      <c r="D444" s="331">
        <v>0</v>
      </c>
      <c r="E444" s="331">
        <v>0</v>
      </c>
      <c r="F444" s="331">
        <v>1568714125</v>
      </c>
      <c r="G444" s="331"/>
      <c r="H444" s="332">
        <v>1568714125</v>
      </c>
      <c r="L444" s="133">
        <f t="shared" si="6"/>
        <v>6</v>
      </c>
    </row>
    <row r="445" spans="1:12">
      <c r="A445" s="311" t="s">
        <v>564</v>
      </c>
      <c r="B445" s="312" t="s">
        <v>565</v>
      </c>
      <c r="C445" s="329">
        <v>1568714125</v>
      </c>
      <c r="D445" s="329">
        <v>0</v>
      </c>
      <c r="E445" s="329">
        <v>0</v>
      </c>
      <c r="F445" s="329">
        <v>1568714125</v>
      </c>
      <c r="G445" s="329"/>
      <c r="H445" s="330">
        <v>1568714125</v>
      </c>
      <c r="L445" s="133">
        <f t="shared" si="6"/>
        <v>9</v>
      </c>
    </row>
    <row r="446" spans="1:12">
      <c r="A446" s="294" t="s">
        <v>566</v>
      </c>
      <c r="B446" s="295" t="s">
        <v>565</v>
      </c>
      <c r="C446" s="327">
        <v>1568714125</v>
      </c>
      <c r="D446" s="327">
        <v>0</v>
      </c>
      <c r="E446" s="327">
        <v>0</v>
      </c>
      <c r="F446" s="327">
        <v>1568714125</v>
      </c>
      <c r="G446" s="327"/>
      <c r="H446" s="328">
        <v>1568714125</v>
      </c>
      <c r="L446" s="133">
        <f t="shared" si="6"/>
        <v>13</v>
      </c>
    </row>
    <row r="447" spans="1:12">
      <c r="A447" s="139" t="s">
        <v>119</v>
      </c>
      <c r="B447" s="140" t="s">
        <v>120</v>
      </c>
      <c r="C447" s="315">
        <v>-34639192466.169998</v>
      </c>
      <c r="D447" s="315">
        <v>1772726188</v>
      </c>
      <c r="E447" s="315">
        <v>160892464.96000001</v>
      </c>
      <c r="F447" s="315">
        <v>-36251026189.209999</v>
      </c>
      <c r="G447" s="315"/>
      <c r="H447" s="316">
        <v>-36251026189.209999</v>
      </c>
      <c r="L447" s="133">
        <f t="shared" si="6"/>
        <v>3</v>
      </c>
    </row>
    <row r="448" spans="1:12">
      <c r="A448" s="296" t="s">
        <v>123</v>
      </c>
      <c r="B448" s="297" t="s">
        <v>124</v>
      </c>
      <c r="C448" s="331">
        <v>-33070478341.169998</v>
      </c>
      <c r="D448" s="331">
        <v>1772726188</v>
      </c>
      <c r="E448" s="331">
        <v>160892464.96000001</v>
      </c>
      <c r="F448" s="331">
        <v>-34682312064.209999</v>
      </c>
      <c r="G448" s="331"/>
      <c r="H448" s="332">
        <v>-34682312064.209999</v>
      </c>
      <c r="L448" s="133">
        <f t="shared" si="6"/>
        <v>6</v>
      </c>
    </row>
    <row r="449" spans="1:12" ht="25.5">
      <c r="A449" s="311" t="s">
        <v>567</v>
      </c>
      <c r="B449" s="312" t="s">
        <v>568</v>
      </c>
      <c r="C449" s="329">
        <v>-32822290567</v>
      </c>
      <c r="D449" s="329">
        <v>1772726188</v>
      </c>
      <c r="E449" s="329">
        <v>50853581</v>
      </c>
      <c r="F449" s="329">
        <v>-34544163174</v>
      </c>
      <c r="G449" s="329"/>
      <c r="H449" s="330">
        <v>-34544163174</v>
      </c>
      <c r="L449" s="133">
        <f t="shared" si="6"/>
        <v>9</v>
      </c>
    </row>
    <row r="450" spans="1:12" ht="25.5">
      <c r="A450" s="294" t="s">
        <v>569</v>
      </c>
      <c r="B450" s="295" t="s">
        <v>568</v>
      </c>
      <c r="C450" s="327">
        <v>-32822290567</v>
      </c>
      <c r="D450" s="327">
        <v>1772726188</v>
      </c>
      <c r="E450" s="327">
        <v>50853581</v>
      </c>
      <c r="F450" s="327">
        <v>-34544163174</v>
      </c>
      <c r="G450" s="327"/>
      <c r="H450" s="328">
        <v>-34544163174</v>
      </c>
      <c r="L450" s="133">
        <f t="shared" si="6"/>
        <v>13</v>
      </c>
    </row>
    <row r="451" spans="1:12">
      <c r="A451" s="311" t="s">
        <v>570</v>
      </c>
      <c r="B451" s="312" t="s">
        <v>571</v>
      </c>
      <c r="C451" s="329">
        <v>-248187774.16999999</v>
      </c>
      <c r="D451" s="329">
        <v>0</v>
      </c>
      <c r="E451" s="329">
        <v>110038883.95999999</v>
      </c>
      <c r="F451" s="329">
        <v>-138148890.21000001</v>
      </c>
      <c r="G451" s="329"/>
      <c r="H451" s="330">
        <v>-138148890.21000001</v>
      </c>
      <c r="L451" s="133">
        <f t="shared" si="6"/>
        <v>9</v>
      </c>
    </row>
    <row r="452" spans="1:12">
      <c r="A452" s="294" t="s">
        <v>572</v>
      </c>
      <c r="B452" s="295" t="s">
        <v>571</v>
      </c>
      <c r="C452" s="327">
        <v>-248187774.16999999</v>
      </c>
      <c r="D452" s="327">
        <v>0</v>
      </c>
      <c r="E452" s="327">
        <v>110038883.95999999</v>
      </c>
      <c r="F452" s="327">
        <v>-138148890.21000001</v>
      </c>
      <c r="G452" s="327"/>
      <c r="H452" s="328">
        <v>-138148890.21000001</v>
      </c>
      <c r="L452" s="133">
        <f t="shared" si="6"/>
        <v>13</v>
      </c>
    </row>
    <row r="453" spans="1:12">
      <c r="A453" s="296" t="s">
        <v>126</v>
      </c>
      <c r="B453" s="297" t="s">
        <v>127</v>
      </c>
      <c r="C453" s="331">
        <v>-1568714125</v>
      </c>
      <c r="D453" s="331">
        <v>0</v>
      </c>
      <c r="E453" s="331">
        <v>0</v>
      </c>
      <c r="F453" s="331">
        <v>-1568714125</v>
      </c>
      <c r="G453" s="331"/>
      <c r="H453" s="332">
        <v>-1568714125</v>
      </c>
      <c r="L453" s="133">
        <f t="shared" si="6"/>
        <v>6</v>
      </c>
    </row>
    <row r="454" spans="1:12">
      <c r="A454" s="311" t="s">
        <v>573</v>
      </c>
      <c r="B454" s="312" t="s">
        <v>574</v>
      </c>
      <c r="C454" s="329">
        <v>-1568714125</v>
      </c>
      <c r="D454" s="329">
        <v>0</v>
      </c>
      <c r="E454" s="329">
        <v>0</v>
      </c>
      <c r="F454" s="329">
        <v>-1568714125</v>
      </c>
      <c r="G454" s="329"/>
      <c r="H454" s="330">
        <v>-1568714125</v>
      </c>
      <c r="L454" s="133">
        <f t="shared" si="6"/>
        <v>9</v>
      </c>
    </row>
    <row r="455" spans="1:12" ht="15.75" thickBot="1">
      <c r="A455" s="298" t="s">
        <v>575</v>
      </c>
      <c r="B455" s="299" t="s">
        <v>565</v>
      </c>
      <c r="C455" s="333">
        <v>-1568714125</v>
      </c>
      <c r="D455" s="333">
        <v>0</v>
      </c>
      <c r="E455" s="333">
        <v>0</v>
      </c>
      <c r="F455" s="333">
        <v>-1568714125</v>
      </c>
      <c r="G455" s="333"/>
      <c r="H455" s="334">
        <v>-1568714125</v>
      </c>
      <c r="L455" s="133">
        <f t="shared" si="6"/>
        <v>13</v>
      </c>
    </row>
  </sheetData>
  <autoFilter ref="A6:L461"/>
  <printOptions horizontalCentered="1"/>
  <pageMargins left="0.25" right="0.15748031496062992" top="0.28999999999999998" bottom="0.32" header="0.51" footer="0.17"/>
  <pageSetup scale="59" fitToHeight="6" orientation="portrait" r:id="rId1"/>
  <headerFooter alignWithMargins="0">
    <oddFooter>&amp;CPágina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1"/>
  <sheetViews>
    <sheetView topLeftCell="A111" workbookViewId="0">
      <selection activeCell="I114" sqref="I114"/>
    </sheetView>
  </sheetViews>
  <sheetFormatPr baseColWidth="10" defaultRowHeight="15"/>
  <cols>
    <col min="1" max="1" width="14" style="204" customWidth="1"/>
    <col min="2" max="2" width="42" style="204" customWidth="1"/>
    <col min="3" max="3" width="19" style="205" customWidth="1"/>
    <col min="4" max="4" width="18" style="205" customWidth="1"/>
    <col min="5" max="5" width="19.28515625" style="205" customWidth="1"/>
    <col min="6" max="6" width="19" style="205" bestFit="1" customWidth="1"/>
    <col min="7" max="7" width="18.28515625" style="205" bestFit="1" customWidth="1"/>
    <col min="8" max="8" width="19" style="205" bestFit="1" customWidth="1"/>
    <col min="9" max="10" width="17.7109375" style="204" bestFit="1" customWidth="1"/>
    <col min="11" max="16384" width="11.42578125" style="204"/>
  </cols>
  <sheetData>
    <row r="1" spans="1:11" s="213" customFormat="1" ht="30">
      <c r="A1" s="128" t="s">
        <v>191</v>
      </c>
      <c r="B1" s="128" t="s">
        <v>192</v>
      </c>
      <c r="C1" s="200"/>
      <c r="D1" s="201"/>
      <c r="E1" s="201"/>
      <c r="F1" s="200"/>
      <c r="G1" s="200"/>
      <c r="H1" s="200"/>
    </row>
    <row r="2" spans="1:11" s="213" customFormat="1" ht="30">
      <c r="A2" s="128" t="s">
        <v>193</v>
      </c>
      <c r="B2" s="128" t="s">
        <v>194</v>
      </c>
      <c r="C2" s="200"/>
      <c r="D2" s="201"/>
      <c r="E2" s="201"/>
      <c r="F2" s="200"/>
      <c r="G2" s="200"/>
      <c r="H2" s="200"/>
    </row>
    <row r="3" spans="1:11" s="213" customFormat="1" ht="30">
      <c r="A3" s="128" t="s">
        <v>195</v>
      </c>
      <c r="B3" s="130" t="s">
        <v>783</v>
      </c>
      <c r="C3" s="200"/>
      <c r="D3" s="201"/>
      <c r="E3" s="201"/>
      <c r="F3" s="200"/>
      <c r="G3" s="200"/>
      <c r="H3" s="200"/>
    </row>
    <row r="4" spans="1:11" s="213" customFormat="1" ht="30">
      <c r="A4" s="128" t="s">
        <v>196</v>
      </c>
      <c r="B4" s="130" t="s">
        <v>784</v>
      </c>
      <c r="C4" s="200"/>
      <c r="D4" s="201"/>
      <c r="E4" s="201"/>
      <c r="F4" s="200"/>
      <c r="G4" s="200"/>
      <c r="H4" s="200"/>
    </row>
    <row r="5" spans="1:11" s="213" customFormat="1" ht="15.75" thickBot="1">
      <c r="A5" s="202"/>
      <c r="B5" s="202"/>
      <c r="C5" s="200"/>
      <c r="D5" s="201"/>
      <c r="E5" s="201"/>
      <c r="F5" s="200"/>
      <c r="G5" s="200"/>
      <c r="H5" s="200"/>
    </row>
    <row r="6" spans="1:11" s="203" customFormat="1" ht="30">
      <c r="A6" s="214" t="s">
        <v>603</v>
      </c>
      <c r="B6" s="215" t="s">
        <v>141</v>
      </c>
      <c r="C6" s="216" t="s">
        <v>604</v>
      </c>
      <c r="D6" s="216" t="s">
        <v>605</v>
      </c>
      <c r="E6" s="216" t="s">
        <v>606</v>
      </c>
      <c r="F6" s="216" t="s">
        <v>607</v>
      </c>
      <c r="G6" s="216" t="s">
        <v>608</v>
      </c>
      <c r="H6" s="216" t="s">
        <v>609</v>
      </c>
      <c r="K6" s="203" t="s">
        <v>780</v>
      </c>
    </row>
    <row r="7" spans="1:11" s="203" customFormat="1">
      <c r="A7" s="138" t="s">
        <v>197</v>
      </c>
      <c r="B7" s="138" t="s">
        <v>198</v>
      </c>
      <c r="C7" s="323">
        <v>22519550462.43</v>
      </c>
      <c r="D7" s="323">
        <v>24880358648.639999</v>
      </c>
      <c r="E7" s="323">
        <v>19147639799.240002</v>
      </c>
      <c r="F7" s="323">
        <v>28252269311.830002</v>
      </c>
      <c r="G7" s="323">
        <v>20461431213.759998</v>
      </c>
      <c r="H7" s="323">
        <v>7790838098.0699997</v>
      </c>
      <c r="I7" s="219">
        <f>+F7-F122-F265</f>
        <v>6754756927.5600033</v>
      </c>
      <c r="J7" s="219">
        <f>+F298-F309</f>
        <v>6754756927.5599995</v>
      </c>
      <c r="K7" s="203">
        <f>+LEN(A7)</f>
        <v>1</v>
      </c>
    </row>
    <row r="8" spans="1:11" s="203" customFormat="1">
      <c r="A8" s="140" t="s">
        <v>16</v>
      </c>
      <c r="B8" s="140" t="s">
        <v>17</v>
      </c>
      <c r="C8" s="315">
        <v>3233793450.8600001</v>
      </c>
      <c r="D8" s="315">
        <v>7548013506.8199997</v>
      </c>
      <c r="E8" s="315">
        <v>10006942687</v>
      </c>
      <c r="F8" s="315">
        <v>774864270.67999995</v>
      </c>
      <c r="G8" s="315">
        <v>774864270.67999995</v>
      </c>
      <c r="H8" s="315">
        <v>0</v>
      </c>
      <c r="I8" s="342"/>
      <c r="K8" s="203">
        <f t="shared" ref="K8:K71" si="0">+LEN(A8)</f>
        <v>3</v>
      </c>
    </row>
    <row r="9" spans="1:11" s="203" customFormat="1">
      <c r="A9" s="308" t="s">
        <v>20</v>
      </c>
      <c r="B9" s="308" t="s">
        <v>21</v>
      </c>
      <c r="C9" s="343">
        <v>0</v>
      </c>
      <c r="D9" s="343">
        <v>10000000</v>
      </c>
      <c r="E9" s="343">
        <v>0</v>
      </c>
      <c r="F9" s="343">
        <v>10000000</v>
      </c>
      <c r="G9" s="343">
        <v>10000000</v>
      </c>
      <c r="H9" s="343">
        <v>0</v>
      </c>
      <c r="I9" s="342"/>
      <c r="K9" s="203">
        <f t="shared" si="0"/>
        <v>6</v>
      </c>
    </row>
    <row r="10" spans="1:11" s="203" customFormat="1">
      <c r="A10" s="306" t="s">
        <v>199</v>
      </c>
      <c r="B10" s="306" t="s">
        <v>200</v>
      </c>
      <c r="C10" s="319">
        <v>0</v>
      </c>
      <c r="D10" s="319">
        <v>10000000</v>
      </c>
      <c r="E10" s="319">
        <v>0</v>
      </c>
      <c r="F10" s="319">
        <v>10000000</v>
      </c>
      <c r="G10" s="319">
        <v>10000000</v>
      </c>
      <c r="H10" s="319">
        <v>0</v>
      </c>
      <c r="I10" s="342"/>
      <c r="K10" s="203">
        <f t="shared" si="0"/>
        <v>9</v>
      </c>
    </row>
    <row r="11" spans="1:11" s="203" customFormat="1">
      <c r="A11" s="304" t="s">
        <v>201</v>
      </c>
      <c r="B11" s="304" t="s">
        <v>202</v>
      </c>
      <c r="C11" s="344">
        <v>0</v>
      </c>
      <c r="D11" s="344">
        <v>10000000</v>
      </c>
      <c r="E11" s="344">
        <v>0</v>
      </c>
      <c r="F11" s="344">
        <v>10000000</v>
      </c>
      <c r="G11" s="327">
        <v>10000000</v>
      </c>
      <c r="H11" s="327">
        <v>0</v>
      </c>
      <c r="I11" s="342"/>
      <c r="K11" s="203">
        <f t="shared" si="0"/>
        <v>13</v>
      </c>
    </row>
    <row r="12" spans="1:11" s="203" customFormat="1">
      <c r="A12" s="308" t="s">
        <v>24</v>
      </c>
      <c r="B12" s="308" t="s">
        <v>25</v>
      </c>
      <c r="C12" s="343">
        <v>3233793450.8600001</v>
      </c>
      <c r="D12" s="343">
        <v>7538013506.8199997</v>
      </c>
      <c r="E12" s="343">
        <v>10006942687</v>
      </c>
      <c r="F12" s="343">
        <v>764864270.67999995</v>
      </c>
      <c r="G12" s="343">
        <v>764864270.67999995</v>
      </c>
      <c r="H12" s="343">
        <v>0</v>
      </c>
      <c r="I12" s="342"/>
      <c r="K12" s="203">
        <f t="shared" si="0"/>
        <v>6</v>
      </c>
    </row>
    <row r="13" spans="1:11" s="203" customFormat="1">
      <c r="A13" s="306" t="s">
        <v>203</v>
      </c>
      <c r="B13" s="306" t="s">
        <v>202</v>
      </c>
      <c r="C13" s="319">
        <v>3233793450.8600001</v>
      </c>
      <c r="D13" s="319">
        <v>7538013506.8199997</v>
      </c>
      <c r="E13" s="319">
        <v>10006942687</v>
      </c>
      <c r="F13" s="319">
        <v>764864270.67999995</v>
      </c>
      <c r="G13" s="319">
        <v>764864270.67999995</v>
      </c>
      <c r="H13" s="319">
        <v>0</v>
      </c>
      <c r="I13" s="342"/>
      <c r="K13" s="203">
        <f t="shared" si="0"/>
        <v>9</v>
      </c>
    </row>
    <row r="14" spans="1:11" s="203" customFormat="1">
      <c r="A14" s="304" t="s">
        <v>204</v>
      </c>
      <c r="B14" s="304" t="s">
        <v>202</v>
      </c>
      <c r="C14" s="344">
        <v>3233793450.8600001</v>
      </c>
      <c r="D14" s="344">
        <v>7538013506.8199997</v>
      </c>
      <c r="E14" s="344">
        <v>10006942687</v>
      </c>
      <c r="F14" s="344">
        <v>764864270.67999995</v>
      </c>
      <c r="G14" s="327">
        <v>764864270.67999995</v>
      </c>
      <c r="H14" s="327">
        <v>0</v>
      </c>
      <c r="I14" s="342"/>
      <c r="K14" s="203">
        <f t="shared" si="0"/>
        <v>13</v>
      </c>
    </row>
    <row r="15" spans="1:11" s="203" customFormat="1">
      <c r="A15" s="310" t="s">
        <v>28</v>
      </c>
      <c r="B15" s="310" t="s">
        <v>205</v>
      </c>
      <c r="C15" s="345">
        <v>4797492610.9200001</v>
      </c>
      <c r="D15" s="345">
        <v>7572156629.8199997</v>
      </c>
      <c r="E15" s="345">
        <v>7778526557.6400003</v>
      </c>
      <c r="F15" s="345">
        <v>4591122683.1000004</v>
      </c>
      <c r="G15" s="346">
        <v>3707994510.0999999</v>
      </c>
      <c r="H15" s="346">
        <v>883128173</v>
      </c>
      <c r="I15" s="342"/>
      <c r="K15" s="203">
        <f t="shared" si="0"/>
        <v>3</v>
      </c>
    </row>
    <row r="16" spans="1:11" s="203" customFormat="1" ht="25.5">
      <c r="A16" s="308" t="s">
        <v>32</v>
      </c>
      <c r="B16" s="308" t="s">
        <v>33</v>
      </c>
      <c r="C16" s="343">
        <v>5023482699.0200005</v>
      </c>
      <c r="D16" s="343">
        <v>7549026115.8199997</v>
      </c>
      <c r="E16" s="343">
        <v>7766961300.6400003</v>
      </c>
      <c r="F16" s="343">
        <v>4805547514.1999998</v>
      </c>
      <c r="G16" s="343">
        <v>3637488168.1999998</v>
      </c>
      <c r="H16" s="343">
        <v>1168059346</v>
      </c>
      <c r="I16" s="342"/>
      <c r="K16" s="203">
        <f t="shared" si="0"/>
        <v>6</v>
      </c>
    </row>
    <row r="17" spans="1:11" s="203" customFormat="1">
      <c r="A17" s="307" t="s">
        <v>206</v>
      </c>
      <c r="B17" s="307" t="s">
        <v>207</v>
      </c>
      <c r="C17" s="347">
        <v>5023482699.0200005</v>
      </c>
      <c r="D17" s="347">
        <v>7549026115.8199997</v>
      </c>
      <c r="E17" s="347">
        <v>7766961300.6400003</v>
      </c>
      <c r="F17" s="347">
        <v>4805547514.1999998</v>
      </c>
      <c r="G17" s="329">
        <v>3637488168.1999998</v>
      </c>
      <c r="H17" s="329">
        <v>1168059346</v>
      </c>
      <c r="I17" s="342"/>
      <c r="K17" s="203">
        <f t="shared" si="0"/>
        <v>9</v>
      </c>
    </row>
    <row r="18" spans="1:11" s="203" customFormat="1">
      <c r="A18" s="304" t="s">
        <v>208</v>
      </c>
      <c r="B18" s="304" t="s">
        <v>207</v>
      </c>
      <c r="C18" s="344">
        <v>5023482699.0200005</v>
      </c>
      <c r="D18" s="344">
        <v>7549026115.8199997</v>
      </c>
      <c r="E18" s="344">
        <v>7766961300.6400003</v>
      </c>
      <c r="F18" s="344">
        <v>4805547514.1999998</v>
      </c>
      <c r="G18" s="327">
        <v>3637488168.1999998</v>
      </c>
      <c r="H18" s="327">
        <v>1168059346</v>
      </c>
      <c r="I18" s="342"/>
      <c r="K18" s="203">
        <f t="shared" si="0"/>
        <v>13</v>
      </c>
    </row>
    <row r="19" spans="1:11" s="203" customFormat="1">
      <c r="A19" s="308" t="s">
        <v>36</v>
      </c>
      <c r="B19" s="308" t="s">
        <v>37</v>
      </c>
      <c r="C19" s="343">
        <v>58941084.899999999</v>
      </c>
      <c r="D19" s="343">
        <v>23130514</v>
      </c>
      <c r="E19" s="343">
        <v>11565257</v>
      </c>
      <c r="F19" s="343">
        <v>70506341.900000006</v>
      </c>
      <c r="G19" s="343">
        <v>70506341.900000006</v>
      </c>
      <c r="H19" s="343">
        <v>0</v>
      </c>
      <c r="I19" s="342"/>
      <c r="K19" s="203">
        <f t="shared" si="0"/>
        <v>6</v>
      </c>
    </row>
    <row r="20" spans="1:11" s="203" customFormat="1" ht="25.5">
      <c r="A20" s="307" t="s">
        <v>610</v>
      </c>
      <c r="B20" s="307" t="s">
        <v>611</v>
      </c>
      <c r="C20" s="347">
        <v>0</v>
      </c>
      <c r="D20" s="347">
        <v>0</v>
      </c>
      <c r="E20" s="347">
        <v>0</v>
      </c>
      <c r="F20" s="347">
        <v>0</v>
      </c>
      <c r="G20" s="329">
        <v>0</v>
      </c>
      <c r="H20" s="329">
        <v>0</v>
      </c>
      <c r="I20" s="342"/>
      <c r="K20" s="203">
        <f t="shared" si="0"/>
        <v>9</v>
      </c>
    </row>
    <row r="21" spans="1:11" s="203" customFormat="1" ht="25.5">
      <c r="A21" s="304" t="s">
        <v>612</v>
      </c>
      <c r="B21" s="304" t="s">
        <v>611</v>
      </c>
      <c r="C21" s="344">
        <v>0</v>
      </c>
      <c r="D21" s="344">
        <v>0</v>
      </c>
      <c r="E21" s="344">
        <v>0</v>
      </c>
      <c r="F21" s="344">
        <v>0</v>
      </c>
      <c r="G21" s="327">
        <v>0</v>
      </c>
      <c r="H21" s="327">
        <v>0</v>
      </c>
      <c r="I21" s="342"/>
      <c r="K21" s="203">
        <f t="shared" si="0"/>
        <v>13</v>
      </c>
    </row>
    <row r="22" spans="1:11" s="203" customFormat="1">
      <c r="A22" s="306" t="s">
        <v>209</v>
      </c>
      <c r="B22" s="306" t="s">
        <v>210</v>
      </c>
      <c r="C22" s="319">
        <v>58941084.899999999</v>
      </c>
      <c r="D22" s="319">
        <v>23130514</v>
      </c>
      <c r="E22" s="319">
        <v>11565257</v>
      </c>
      <c r="F22" s="319">
        <v>70506341.900000006</v>
      </c>
      <c r="G22" s="319">
        <v>70506341.900000006</v>
      </c>
      <c r="H22" s="319">
        <v>0</v>
      </c>
      <c r="I22" s="342"/>
      <c r="K22" s="203">
        <f t="shared" si="0"/>
        <v>9</v>
      </c>
    </row>
    <row r="23" spans="1:11" s="203" customFormat="1">
      <c r="A23" s="290" t="s">
        <v>211</v>
      </c>
      <c r="B23" s="290" t="s">
        <v>210</v>
      </c>
      <c r="C23" s="321">
        <v>58941084.899999999</v>
      </c>
      <c r="D23" s="321">
        <v>23130514</v>
      </c>
      <c r="E23" s="321">
        <v>11565257</v>
      </c>
      <c r="F23" s="321">
        <v>70506341.900000006</v>
      </c>
      <c r="G23" s="321">
        <v>70506341.900000006</v>
      </c>
      <c r="H23" s="321">
        <v>0</v>
      </c>
      <c r="I23" s="342"/>
      <c r="K23" s="203">
        <f t="shared" si="0"/>
        <v>13</v>
      </c>
    </row>
    <row r="24" spans="1:11" s="203" customFormat="1">
      <c r="A24" s="307" t="s">
        <v>613</v>
      </c>
      <c r="B24" s="307" t="s">
        <v>614</v>
      </c>
      <c r="C24" s="347">
        <v>0</v>
      </c>
      <c r="D24" s="347">
        <v>0</v>
      </c>
      <c r="E24" s="347">
        <v>0</v>
      </c>
      <c r="F24" s="347">
        <v>0</v>
      </c>
      <c r="G24" s="329">
        <v>0</v>
      </c>
      <c r="H24" s="329">
        <v>0</v>
      </c>
      <c r="I24" s="342"/>
      <c r="K24" s="203">
        <f t="shared" si="0"/>
        <v>9</v>
      </c>
    </row>
    <row r="25" spans="1:11" s="203" customFormat="1">
      <c r="A25" s="304" t="s">
        <v>615</v>
      </c>
      <c r="B25" s="304" t="s">
        <v>614</v>
      </c>
      <c r="C25" s="344">
        <v>0</v>
      </c>
      <c r="D25" s="344">
        <v>0</v>
      </c>
      <c r="E25" s="344">
        <v>0</v>
      </c>
      <c r="F25" s="344">
        <v>0</v>
      </c>
      <c r="G25" s="327">
        <v>0</v>
      </c>
      <c r="H25" s="327">
        <v>0</v>
      </c>
      <c r="I25" s="342"/>
      <c r="K25" s="203">
        <f t="shared" si="0"/>
        <v>13</v>
      </c>
    </row>
    <row r="26" spans="1:11" s="203" customFormat="1" ht="25.5">
      <c r="A26" s="308" t="s">
        <v>40</v>
      </c>
      <c r="B26" s="308" t="s">
        <v>41</v>
      </c>
      <c r="C26" s="343">
        <v>-284931173</v>
      </c>
      <c r="D26" s="343">
        <v>0</v>
      </c>
      <c r="E26" s="343">
        <v>0</v>
      </c>
      <c r="F26" s="343">
        <v>-284931173</v>
      </c>
      <c r="G26" s="343">
        <v>0</v>
      </c>
      <c r="H26" s="343">
        <v>-284931173</v>
      </c>
      <c r="I26" s="342"/>
      <c r="K26" s="203">
        <f t="shared" si="0"/>
        <v>6</v>
      </c>
    </row>
    <row r="27" spans="1:11" s="203" customFormat="1">
      <c r="A27" s="307" t="s">
        <v>212</v>
      </c>
      <c r="B27" s="307" t="s">
        <v>213</v>
      </c>
      <c r="C27" s="347">
        <v>-284931173</v>
      </c>
      <c r="D27" s="347">
        <v>0</v>
      </c>
      <c r="E27" s="347">
        <v>0</v>
      </c>
      <c r="F27" s="347">
        <v>-284931173</v>
      </c>
      <c r="G27" s="329">
        <v>0</v>
      </c>
      <c r="H27" s="329">
        <v>-284931173</v>
      </c>
      <c r="I27" s="342"/>
      <c r="K27" s="203">
        <f t="shared" si="0"/>
        <v>9</v>
      </c>
    </row>
    <row r="28" spans="1:11" s="203" customFormat="1">
      <c r="A28" s="304" t="s">
        <v>214</v>
      </c>
      <c r="B28" s="304" t="s">
        <v>213</v>
      </c>
      <c r="C28" s="344">
        <v>-284931173</v>
      </c>
      <c r="D28" s="344">
        <v>0</v>
      </c>
      <c r="E28" s="344">
        <v>0</v>
      </c>
      <c r="F28" s="344">
        <v>-284931173</v>
      </c>
      <c r="G28" s="327">
        <v>0</v>
      </c>
      <c r="H28" s="327">
        <v>-284931173</v>
      </c>
      <c r="I28" s="342"/>
      <c r="K28" s="203">
        <f t="shared" si="0"/>
        <v>13</v>
      </c>
    </row>
    <row r="29" spans="1:11" s="203" customFormat="1">
      <c r="A29" s="140" t="s">
        <v>616</v>
      </c>
      <c r="B29" s="140" t="s">
        <v>44</v>
      </c>
      <c r="C29" s="315">
        <v>0</v>
      </c>
      <c r="D29" s="315">
        <v>0</v>
      </c>
      <c r="E29" s="315">
        <v>0</v>
      </c>
      <c r="F29" s="315">
        <v>0</v>
      </c>
      <c r="G29" s="315">
        <v>0</v>
      </c>
      <c r="H29" s="315">
        <v>0</v>
      </c>
      <c r="I29" s="342"/>
      <c r="K29" s="203">
        <f t="shared" si="0"/>
        <v>3</v>
      </c>
    </row>
    <row r="30" spans="1:11" s="203" customFormat="1">
      <c r="A30" s="309" t="s">
        <v>617</v>
      </c>
      <c r="B30" s="309" t="s">
        <v>47</v>
      </c>
      <c r="C30" s="348">
        <v>0</v>
      </c>
      <c r="D30" s="348">
        <v>0</v>
      </c>
      <c r="E30" s="348">
        <v>0</v>
      </c>
      <c r="F30" s="348">
        <v>0</v>
      </c>
      <c r="G30" s="349">
        <v>0</v>
      </c>
      <c r="H30" s="349">
        <v>0</v>
      </c>
      <c r="I30" s="342"/>
      <c r="K30" s="203">
        <f t="shared" si="0"/>
        <v>6</v>
      </c>
    </row>
    <row r="31" spans="1:11" s="203" customFormat="1">
      <c r="A31" s="307" t="s">
        <v>621</v>
      </c>
      <c r="B31" s="307" t="s">
        <v>622</v>
      </c>
      <c r="C31" s="347">
        <v>0</v>
      </c>
      <c r="D31" s="347">
        <v>0</v>
      </c>
      <c r="E31" s="347">
        <v>0</v>
      </c>
      <c r="F31" s="347">
        <v>0</v>
      </c>
      <c r="G31" s="329">
        <v>0</v>
      </c>
      <c r="H31" s="329">
        <v>0</v>
      </c>
      <c r="I31" s="342"/>
      <c r="K31" s="203">
        <f t="shared" si="0"/>
        <v>9</v>
      </c>
    </row>
    <row r="32" spans="1:11" s="203" customFormat="1">
      <c r="A32" s="304" t="s">
        <v>623</v>
      </c>
      <c r="B32" s="304" t="s">
        <v>622</v>
      </c>
      <c r="C32" s="344">
        <v>0</v>
      </c>
      <c r="D32" s="344">
        <v>0</v>
      </c>
      <c r="E32" s="344">
        <v>0</v>
      </c>
      <c r="F32" s="344">
        <v>0</v>
      </c>
      <c r="G32" s="327">
        <v>0</v>
      </c>
      <c r="H32" s="327">
        <v>0</v>
      </c>
      <c r="I32" s="342"/>
      <c r="K32" s="203">
        <f t="shared" si="0"/>
        <v>13</v>
      </c>
    </row>
    <row r="33" spans="1:11" s="203" customFormat="1">
      <c r="A33" s="310" t="s">
        <v>67</v>
      </c>
      <c r="B33" s="310" t="s">
        <v>68</v>
      </c>
      <c r="C33" s="345">
        <v>6932812109.0699997</v>
      </c>
      <c r="D33" s="345">
        <v>0</v>
      </c>
      <c r="E33" s="345">
        <v>25102184</v>
      </c>
      <c r="F33" s="345">
        <v>6907709925.0699997</v>
      </c>
      <c r="G33" s="346">
        <v>0</v>
      </c>
      <c r="H33" s="346">
        <v>6907709925.0699997</v>
      </c>
      <c r="I33" s="342"/>
      <c r="K33" s="203">
        <f t="shared" si="0"/>
        <v>3</v>
      </c>
    </row>
    <row r="34" spans="1:11" s="203" customFormat="1">
      <c r="A34" s="309" t="s">
        <v>215</v>
      </c>
      <c r="B34" s="309" t="s">
        <v>69</v>
      </c>
      <c r="C34" s="348">
        <v>355583173</v>
      </c>
      <c r="D34" s="348">
        <v>0</v>
      </c>
      <c r="E34" s="348">
        <v>0</v>
      </c>
      <c r="F34" s="348">
        <v>355583173</v>
      </c>
      <c r="G34" s="349">
        <v>0</v>
      </c>
      <c r="H34" s="349">
        <v>355583173</v>
      </c>
      <c r="I34" s="342"/>
      <c r="K34" s="203">
        <f t="shared" si="0"/>
        <v>6</v>
      </c>
    </row>
    <row r="35" spans="1:11" s="203" customFormat="1">
      <c r="A35" s="307" t="s">
        <v>216</v>
      </c>
      <c r="B35" s="307" t="s">
        <v>217</v>
      </c>
      <c r="C35" s="347">
        <v>355583173</v>
      </c>
      <c r="D35" s="347">
        <v>0</v>
      </c>
      <c r="E35" s="347">
        <v>0</v>
      </c>
      <c r="F35" s="347">
        <v>355583173</v>
      </c>
      <c r="G35" s="327">
        <v>0</v>
      </c>
      <c r="H35" s="329">
        <v>355583173</v>
      </c>
      <c r="I35" s="342"/>
      <c r="K35" s="203">
        <f t="shared" si="0"/>
        <v>9</v>
      </c>
    </row>
    <row r="36" spans="1:11" s="203" customFormat="1">
      <c r="A36" s="290" t="s">
        <v>218</v>
      </c>
      <c r="B36" s="290" t="s">
        <v>217</v>
      </c>
      <c r="C36" s="321">
        <v>355583173</v>
      </c>
      <c r="D36" s="344">
        <v>0</v>
      </c>
      <c r="E36" s="344">
        <v>0</v>
      </c>
      <c r="F36" s="321">
        <v>355583173</v>
      </c>
      <c r="G36" s="327">
        <v>0</v>
      </c>
      <c r="H36" s="321">
        <v>355583173</v>
      </c>
      <c r="I36" s="342"/>
      <c r="K36" s="203">
        <f t="shared" si="0"/>
        <v>13</v>
      </c>
    </row>
    <row r="37" spans="1:11" s="203" customFormat="1">
      <c r="A37" s="309" t="s">
        <v>219</v>
      </c>
      <c r="B37" s="309" t="s">
        <v>71</v>
      </c>
      <c r="C37" s="348">
        <v>224188169</v>
      </c>
      <c r="D37" s="348">
        <v>0</v>
      </c>
      <c r="E37" s="348">
        <v>0</v>
      </c>
      <c r="F37" s="348">
        <v>224188169</v>
      </c>
      <c r="G37" s="349">
        <v>0</v>
      </c>
      <c r="H37" s="349">
        <v>224188169</v>
      </c>
      <c r="I37" s="342"/>
      <c r="K37" s="203">
        <f t="shared" si="0"/>
        <v>6</v>
      </c>
    </row>
    <row r="38" spans="1:11" s="203" customFormat="1">
      <c r="A38" s="307" t="s">
        <v>220</v>
      </c>
      <c r="B38" s="307" t="s">
        <v>221</v>
      </c>
      <c r="C38" s="347">
        <v>224188169</v>
      </c>
      <c r="D38" s="347">
        <v>0</v>
      </c>
      <c r="E38" s="347">
        <v>0</v>
      </c>
      <c r="F38" s="347">
        <v>224188169</v>
      </c>
      <c r="G38" s="327">
        <v>0</v>
      </c>
      <c r="H38" s="329">
        <v>224188169</v>
      </c>
      <c r="I38" s="342"/>
      <c r="K38" s="203">
        <f t="shared" si="0"/>
        <v>9</v>
      </c>
    </row>
    <row r="39" spans="1:11" s="203" customFormat="1">
      <c r="A39" s="304" t="s">
        <v>222</v>
      </c>
      <c r="B39" s="304" t="s">
        <v>223</v>
      </c>
      <c r="C39" s="344">
        <v>224188169</v>
      </c>
      <c r="D39" s="344">
        <v>0</v>
      </c>
      <c r="E39" s="344">
        <v>0</v>
      </c>
      <c r="F39" s="344">
        <v>224188169</v>
      </c>
      <c r="G39" s="327">
        <v>0</v>
      </c>
      <c r="H39" s="327">
        <v>224188169</v>
      </c>
      <c r="I39" s="342"/>
      <c r="K39" s="203">
        <f t="shared" si="0"/>
        <v>13</v>
      </c>
    </row>
    <row r="40" spans="1:11" s="203" customFormat="1">
      <c r="A40" s="304" t="s">
        <v>624</v>
      </c>
      <c r="B40" s="304" t="s">
        <v>242</v>
      </c>
      <c r="C40" s="344">
        <v>0</v>
      </c>
      <c r="D40" s="344">
        <v>0</v>
      </c>
      <c r="E40" s="344">
        <v>0</v>
      </c>
      <c r="F40" s="344">
        <v>0</v>
      </c>
      <c r="G40" s="327">
        <v>0</v>
      </c>
      <c r="H40" s="327">
        <v>0</v>
      </c>
      <c r="I40" s="342"/>
      <c r="K40" s="203">
        <f t="shared" si="0"/>
        <v>13</v>
      </c>
    </row>
    <row r="41" spans="1:11" s="203" customFormat="1">
      <c r="A41" s="306" t="s">
        <v>224</v>
      </c>
      <c r="B41" s="306" t="s">
        <v>225</v>
      </c>
      <c r="C41" s="344">
        <v>0</v>
      </c>
      <c r="D41" s="344">
        <v>0</v>
      </c>
      <c r="E41" s="344">
        <v>0</v>
      </c>
      <c r="F41" s="344">
        <v>0</v>
      </c>
      <c r="G41" s="327">
        <v>0</v>
      </c>
      <c r="H41" s="327">
        <v>0</v>
      </c>
      <c r="I41" s="342"/>
      <c r="K41" s="203">
        <f t="shared" si="0"/>
        <v>9</v>
      </c>
    </row>
    <row r="42" spans="1:11" s="203" customFormat="1">
      <c r="A42" s="304" t="s">
        <v>226</v>
      </c>
      <c r="B42" s="304" t="s">
        <v>227</v>
      </c>
      <c r="C42" s="344">
        <v>0</v>
      </c>
      <c r="D42" s="344">
        <v>0</v>
      </c>
      <c r="E42" s="344">
        <v>0</v>
      </c>
      <c r="F42" s="344">
        <v>0</v>
      </c>
      <c r="G42" s="327">
        <v>0</v>
      </c>
      <c r="H42" s="327">
        <v>0</v>
      </c>
      <c r="I42" s="342"/>
      <c r="K42" s="203">
        <f t="shared" si="0"/>
        <v>13</v>
      </c>
    </row>
    <row r="43" spans="1:11" s="203" customFormat="1">
      <c r="A43" s="304" t="s">
        <v>228</v>
      </c>
      <c r="B43" s="304" t="s">
        <v>229</v>
      </c>
      <c r="C43" s="344">
        <v>0</v>
      </c>
      <c r="D43" s="344">
        <v>0</v>
      </c>
      <c r="E43" s="344">
        <v>0</v>
      </c>
      <c r="F43" s="344">
        <v>0</v>
      </c>
      <c r="G43" s="327">
        <v>0</v>
      </c>
      <c r="H43" s="327">
        <v>0</v>
      </c>
      <c r="I43" s="342"/>
      <c r="K43" s="203">
        <f t="shared" si="0"/>
        <v>13</v>
      </c>
    </row>
    <row r="44" spans="1:11" s="203" customFormat="1">
      <c r="A44" s="307" t="s">
        <v>625</v>
      </c>
      <c r="B44" s="307" t="s">
        <v>626</v>
      </c>
      <c r="C44" s="347">
        <v>0</v>
      </c>
      <c r="D44" s="347">
        <v>0</v>
      </c>
      <c r="E44" s="347">
        <v>0</v>
      </c>
      <c r="F44" s="347">
        <v>0</v>
      </c>
      <c r="G44" s="327">
        <v>0</v>
      </c>
      <c r="H44" s="329">
        <v>0</v>
      </c>
      <c r="I44" s="342"/>
      <c r="K44" s="203">
        <f t="shared" si="0"/>
        <v>9</v>
      </c>
    </row>
    <row r="45" spans="1:11" s="203" customFormat="1">
      <c r="A45" s="304" t="s">
        <v>627</v>
      </c>
      <c r="B45" s="304" t="s">
        <v>626</v>
      </c>
      <c r="C45" s="344">
        <v>0</v>
      </c>
      <c r="D45" s="344">
        <v>0</v>
      </c>
      <c r="E45" s="344">
        <v>0</v>
      </c>
      <c r="F45" s="344">
        <v>0</v>
      </c>
      <c r="G45" s="327">
        <v>0</v>
      </c>
      <c r="H45" s="327">
        <v>0</v>
      </c>
      <c r="I45" s="342"/>
      <c r="K45" s="203">
        <f t="shared" si="0"/>
        <v>13</v>
      </c>
    </row>
    <row r="46" spans="1:11" s="203" customFormat="1">
      <c r="A46" s="308" t="s">
        <v>73</v>
      </c>
      <c r="B46" s="308" t="s">
        <v>74</v>
      </c>
      <c r="C46" s="343">
        <v>0</v>
      </c>
      <c r="D46" s="343">
        <v>0</v>
      </c>
      <c r="E46" s="343">
        <v>0</v>
      </c>
      <c r="F46" s="343">
        <v>0</v>
      </c>
      <c r="G46" s="343">
        <v>0</v>
      </c>
      <c r="H46" s="343">
        <v>0</v>
      </c>
      <c r="I46" s="342"/>
      <c r="K46" s="203">
        <f t="shared" si="0"/>
        <v>6</v>
      </c>
    </row>
    <row r="47" spans="1:11" s="203" customFormat="1">
      <c r="A47" s="307" t="s">
        <v>628</v>
      </c>
      <c r="B47" s="307" t="s">
        <v>221</v>
      </c>
      <c r="C47" s="347">
        <v>0</v>
      </c>
      <c r="D47" s="347">
        <v>0</v>
      </c>
      <c r="E47" s="347">
        <v>0</v>
      </c>
      <c r="F47" s="347">
        <v>0</v>
      </c>
      <c r="G47" s="329">
        <v>0</v>
      </c>
      <c r="H47" s="329">
        <v>0</v>
      </c>
      <c r="I47" s="342"/>
      <c r="K47" s="203">
        <f t="shared" si="0"/>
        <v>9</v>
      </c>
    </row>
    <row r="48" spans="1:11" s="203" customFormat="1">
      <c r="A48" s="304" t="s">
        <v>629</v>
      </c>
      <c r="B48" s="304" t="s">
        <v>223</v>
      </c>
      <c r="C48" s="344">
        <v>0</v>
      </c>
      <c r="D48" s="344">
        <v>0</v>
      </c>
      <c r="E48" s="344">
        <v>0</v>
      </c>
      <c r="F48" s="344">
        <v>0</v>
      </c>
      <c r="G48" s="327">
        <v>0</v>
      </c>
      <c r="H48" s="327">
        <v>0</v>
      </c>
      <c r="I48" s="342"/>
      <c r="K48" s="203">
        <f t="shared" si="0"/>
        <v>13</v>
      </c>
    </row>
    <row r="49" spans="1:11" s="203" customFormat="1">
      <c r="A49" s="306" t="s">
        <v>630</v>
      </c>
      <c r="B49" s="306" t="s">
        <v>225</v>
      </c>
      <c r="C49" s="344">
        <v>0</v>
      </c>
      <c r="D49" s="344">
        <v>0</v>
      </c>
      <c r="E49" s="344">
        <v>0</v>
      </c>
      <c r="F49" s="344">
        <v>0</v>
      </c>
      <c r="G49" s="327">
        <v>0</v>
      </c>
      <c r="H49" s="327">
        <v>0</v>
      </c>
      <c r="I49" s="342"/>
      <c r="K49" s="203">
        <f t="shared" si="0"/>
        <v>9</v>
      </c>
    </row>
    <row r="50" spans="1:11" s="203" customFormat="1">
      <c r="A50" s="304" t="s">
        <v>631</v>
      </c>
      <c r="B50" s="304" t="s">
        <v>227</v>
      </c>
      <c r="C50" s="344">
        <v>0</v>
      </c>
      <c r="D50" s="344">
        <v>0</v>
      </c>
      <c r="E50" s="344">
        <v>0</v>
      </c>
      <c r="F50" s="344">
        <v>0</v>
      </c>
      <c r="G50" s="327">
        <v>0</v>
      </c>
      <c r="H50" s="327">
        <v>0</v>
      </c>
      <c r="I50" s="342"/>
      <c r="K50" s="203">
        <f t="shared" si="0"/>
        <v>13</v>
      </c>
    </row>
    <row r="51" spans="1:11" s="203" customFormat="1">
      <c r="A51" s="304" t="s">
        <v>632</v>
      </c>
      <c r="B51" s="304" t="s">
        <v>229</v>
      </c>
      <c r="C51" s="344">
        <v>0</v>
      </c>
      <c r="D51" s="344">
        <v>0</v>
      </c>
      <c r="E51" s="344">
        <v>0</v>
      </c>
      <c r="F51" s="344">
        <v>0</v>
      </c>
      <c r="G51" s="327">
        <v>0</v>
      </c>
      <c r="H51" s="327">
        <v>0</v>
      </c>
      <c r="I51" s="342"/>
      <c r="K51" s="203">
        <f t="shared" si="0"/>
        <v>13</v>
      </c>
    </row>
    <row r="52" spans="1:11" s="203" customFormat="1">
      <c r="A52" s="309" t="s">
        <v>76</v>
      </c>
      <c r="B52" s="309" t="s">
        <v>77</v>
      </c>
      <c r="C52" s="348">
        <v>6399186000.0100002</v>
      </c>
      <c r="D52" s="348">
        <v>0</v>
      </c>
      <c r="E52" s="348">
        <v>0</v>
      </c>
      <c r="F52" s="348">
        <v>6399186000.0100002</v>
      </c>
      <c r="G52" s="349">
        <v>0</v>
      </c>
      <c r="H52" s="349">
        <v>6399186000.0100002</v>
      </c>
      <c r="I52" s="342"/>
      <c r="K52" s="203">
        <f t="shared" si="0"/>
        <v>6</v>
      </c>
    </row>
    <row r="53" spans="1:11" s="203" customFormat="1">
      <c r="A53" s="307" t="s">
        <v>230</v>
      </c>
      <c r="B53" s="307" t="s">
        <v>231</v>
      </c>
      <c r="C53" s="347">
        <v>5864186000.0100002</v>
      </c>
      <c r="D53" s="347">
        <v>0</v>
      </c>
      <c r="E53" s="347">
        <v>0</v>
      </c>
      <c r="F53" s="347">
        <v>5864186000.0100002</v>
      </c>
      <c r="G53" s="329">
        <v>0</v>
      </c>
      <c r="H53" s="329">
        <v>5864186000.0100002</v>
      </c>
      <c r="I53" s="342"/>
      <c r="K53" s="203">
        <f t="shared" si="0"/>
        <v>9</v>
      </c>
    </row>
    <row r="54" spans="1:11" s="203" customFormat="1">
      <c r="A54" s="304" t="s">
        <v>232</v>
      </c>
      <c r="B54" s="304" t="s">
        <v>231</v>
      </c>
      <c r="C54" s="344">
        <v>5864186000.0100002</v>
      </c>
      <c r="D54" s="344">
        <v>0</v>
      </c>
      <c r="E54" s="344">
        <v>0</v>
      </c>
      <c r="F54" s="344">
        <v>5864186000.0100002</v>
      </c>
      <c r="G54" s="327">
        <v>0</v>
      </c>
      <c r="H54" s="327">
        <v>5864186000.0100002</v>
      </c>
      <c r="I54" s="342"/>
      <c r="K54" s="203">
        <f t="shared" si="0"/>
        <v>13</v>
      </c>
    </row>
    <row r="55" spans="1:11" s="203" customFormat="1">
      <c r="A55" s="307" t="s">
        <v>233</v>
      </c>
      <c r="B55" s="307" t="s">
        <v>234</v>
      </c>
      <c r="C55" s="347">
        <v>465000000</v>
      </c>
      <c r="D55" s="347">
        <v>0</v>
      </c>
      <c r="E55" s="347">
        <v>0</v>
      </c>
      <c r="F55" s="347">
        <v>465000000</v>
      </c>
      <c r="G55" s="329">
        <v>0</v>
      </c>
      <c r="H55" s="329">
        <v>465000000</v>
      </c>
      <c r="I55" s="342"/>
      <c r="K55" s="203">
        <f t="shared" si="0"/>
        <v>9</v>
      </c>
    </row>
    <row r="56" spans="1:11" s="203" customFormat="1">
      <c r="A56" s="304" t="s">
        <v>235</v>
      </c>
      <c r="B56" s="304" t="s">
        <v>234</v>
      </c>
      <c r="C56" s="344">
        <v>465000000</v>
      </c>
      <c r="D56" s="344">
        <v>0</v>
      </c>
      <c r="E56" s="344">
        <v>0</v>
      </c>
      <c r="F56" s="344">
        <v>465000000</v>
      </c>
      <c r="G56" s="327">
        <v>0</v>
      </c>
      <c r="H56" s="327">
        <v>465000000</v>
      </c>
      <c r="I56" s="342"/>
      <c r="K56" s="203">
        <f t="shared" si="0"/>
        <v>13</v>
      </c>
    </row>
    <row r="57" spans="1:11" s="203" customFormat="1">
      <c r="A57" s="307" t="s">
        <v>236</v>
      </c>
      <c r="B57" s="307" t="s">
        <v>237</v>
      </c>
      <c r="C57" s="347">
        <v>70000000</v>
      </c>
      <c r="D57" s="347">
        <v>0</v>
      </c>
      <c r="E57" s="347">
        <v>0</v>
      </c>
      <c r="F57" s="347">
        <v>70000000</v>
      </c>
      <c r="G57" s="329">
        <v>0</v>
      </c>
      <c r="H57" s="329">
        <v>70000000</v>
      </c>
      <c r="I57" s="342"/>
      <c r="K57" s="203">
        <f t="shared" si="0"/>
        <v>9</v>
      </c>
    </row>
    <row r="58" spans="1:11" s="203" customFormat="1">
      <c r="A58" s="304" t="s">
        <v>238</v>
      </c>
      <c r="B58" s="304" t="s">
        <v>237</v>
      </c>
      <c r="C58" s="344">
        <v>70000000</v>
      </c>
      <c r="D58" s="344">
        <v>0</v>
      </c>
      <c r="E58" s="344">
        <v>0</v>
      </c>
      <c r="F58" s="344">
        <v>70000000</v>
      </c>
      <c r="G58" s="327">
        <v>0</v>
      </c>
      <c r="H58" s="327">
        <v>70000000</v>
      </c>
      <c r="I58" s="342"/>
      <c r="K58" s="203">
        <f t="shared" si="0"/>
        <v>13</v>
      </c>
    </row>
    <row r="59" spans="1:11" s="203" customFormat="1">
      <c r="A59" s="309" t="s">
        <v>80</v>
      </c>
      <c r="B59" s="309" t="s">
        <v>81</v>
      </c>
      <c r="C59" s="348">
        <v>221853967.44999999</v>
      </c>
      <c r="D59" s="348">
        <v>0</v>
      </c>
      <c r="E59" s="348">
        <v>0</v>
      </c>
      <c r="F59" s="348">
        <v>221853967.44999999</v>
      </c>
      <c r="G59" s="349">
        <v>0</v>
      </c>
      <c r="H59" s="349">
        <v>221853967.44999999</v>
      </c>
      <c r="I59" s="342"/>
      <c r="K59" s="203">
        <f t="shared" si="0"/>
        <v>6</v>
      </c>
    </row>
    <row r="60" spans="1:11" s="203" customFormat="1">
      <c r="A60" s="307" t="s">
        <v>239</v>
      </c>
      <c r="B60" s="307" t="s">
        <v>223</v>
      </c>
      <c r="C60" s="347">
        <v>58748719</v>
      </c>
      <c r="D60" s="347">
        <v>0</v>
      </c>
      <c r="E60" s="347">
        <v>0</v>
      </c>
      <c r="F60" s="347">
        <v>58748719</v>
      </c>
      <c r="G60" s="329">
        <v>0</v>
      </c>
      <c r="H60" s="329">
        <v>58748719</v>
      </c>
      <c r="I60" s="342"/>
      <c r="K60" s="203">
        <f t="shared" si="0"/>
        <v>9</v>
      </c>
    </row>
    <row r="61" spans="1:11" s="203" customFormat="1">
      <c r="A61" s="304" t="s">
        <v>240</v>
      </c>
      <c r="B61" s="304" t="s">
        <v>223</v>
      </c>
      <c r="C61" s="344">
        <v>58748719</v>
      </c>
      <c r="D61" s="344">
        <v>0</v>
      </c>
      <c r="E61" s="344">
        <v>0</v>
      </c>
      <c r="F61" s="344">
        <v>58748719</v>
      </c>
      <c r="G61" s="327">
        <v>0</v>
      </c>
      <c r="H61" s="327">
        <v>58748719</v>
      </c>
      <c r="I61" s="342"/>
      <c r="K61" s="203">
        <f t="shared" si="0"/>
        <v>13</v>
      </c>
    </row>
    <row r="62" spans="1:11" s="203" customFormat="1">
      <c r="A62" s="306" t="s">
        <v>241</v>
      </c>
      <c r="B62" s="306" t="s">
        <v>242</v>
      </c>
      <c r="C62" s="319">
        <v>163105248.44999999</v>
      </c>
      <c r="D62" s="319">
        <v>0</v>
      </c>
      <c r="E62" s="319">
        <v>0</v>
      </c>
      <c r="F62" s="319">
        <v>163105248.44999999</v>
      </c>
      <c r="G62" s="319">
        <v>0</v>
      </c>
      <c r="H62" s="319">
        <v>163105248.44999999</v>
      </c>
      <c r="I62" s="342"/>
      <c r="K62" s="203">
        <f t="shared" si="0"/>
        <v>9</v>
      </c>
    </row>
    <row r="63" spans="1:11" s="203" customFormat="1">
      <c r="A63" s="304" t="s">
        <v>243</v>
      </c>
      <c r="B63" s="304" t="s">
        <v>242</v>
      </c>
      <c r="C63" s="344">
        <v>163105248.44999999</v>
      </c>
      <c r="D63" s="344">
        <v>0</v>
      </c>
      <c r="E63" s="344">
        <v>0</v>
      </c>
      <c r="F63" s="344">
        <v>163105248.44999999</v>
      </c>
      <c r="G63" s="327">
        <v>0</v>
      </c>
      <c r="H63" s="327">
        <v>163105248.44999999</v>
      </c>
      <c r="I63" s="342"/>
      <c r="K63" s="203">
        <f t="shared" si="0"/>
        <v>13</v>
      </c>
    </row>
    <row r="64" spans="1:11" s="203" customFormat="1">
      <c r="A64" s="309" t="s">
        <v>83</v>
      </c>
      <c r="B64" s="309" t="s">
        <v>84</v>
      </c>
      <c r="C64" s="348">
        <v>1413116881.8099999</v>
      </c>
      <c r="D64" s="348">
        <v>0</v>
      </c>
      <c r="E64" s="348">
        <v>0</v>
      </c>
      <c r="F64" s="348">
        <v>1413116881.8099999</v>
      </c>
      <c r="G64" s="349">
        <v>0</v>
      </c>
      <c r="H64" s="349">
        <v>1413116881.8099999</v>
      </c>
      <c r="I64" s="342"/>
      <c r="K64" s="203">
        <f t="shared" si="0"/>
        <v>6</v>
      </c>
    </row>
    <row r="65" spans="1:11" s="203" customFormat="1">
      <c r="A65" s="306" t="s">
        <v>244</v>
      </c>
      <c r="B65" s="306" t="s">
        <v>227</v>
      </c>
      <c r="C65" s="319">
        <v>211130986.96000001</v>
      </c>
      <c r="D65" s="319">
        <v>0</v>
      </c>
      <c r="E65" s="319">
        <v>0</v>
      </c>
      <c r="F65" s="319">
        <v>211130986.96000001</v>
      </c>
      <c r="G65" s="319">
        <v>0</v>
      </c>
      <c r="H65" s="319">
        <v>211130986.96000001</v>
      </c>
      <c r="I65" s="342"/>
      <c r="K65" s="203">
        <f t="shared" si="0"/>
        <v>9</v>
      </c>
    </row>
    <row r="66" spans="1:11" s="203" customFormat="1">
      <c r="A66" s="290" t="s">
        <v>245</v>
      </c>
      <c r="B66" s="290" t="s">
        <v>227</v>
      </c>
      <c r="C66" s="321">
        <v>211130986.96000001</v>
      </c>
      <c r="D66" s="321">
        <v>0</v>
      </c>
      <c r="E66" s="321">
        <v>0</v>
      </c>
      <c r="F66" s="321">
        <v>211130986.96000001</v>
      </c>
      <c r="G66" s="321">
        <v>0</v>
      </c>
      <c r="H66" s="321">
        <v>211130986.96000001</v>
      </c>
      <c r="I66" s="342"/>
      <c r="K66" s="203">
        <f t="shared" si="0"/>
        <v>13</v>
      </c>
    </row>
    <row r="67" spans="1:11" s="203" customFormat="1">
      <c r="A67" s="307" t="s">
        <v>246</v>
      </c>
      <c r="B67" s="307" t="s">
        <v>229</v>
      </c>
      <c r="C67" s="347">
        <v>1201985894.8499999</v>
      </c>
      <c r="D67" s="347">
        <v>0</v>
      </c>
      <c r="E67" s="347">
        <v>0</v>
      </c>
      <c r="F67" s="347">
        <v>1201985894.8499999</v>
      </c>
      <c r="G67" s="329">
        <v>0</v>
      </c>
      <c r="H67" s="329">
        <v>1201985894.8499999</v>
      </c>
      <c r="I67" s="342"/>
      <c r="K67" s="203">
        <f t="shared" si="0"/>
        <v>9</v>
      </c>
    </row>
    <row r="68" spans="1:11" s="203" customFormat="1">
      <c r="A68" s="304" t="s">
        <v>247</v>
      </c>
      <c r="B68" s="304" t="s">
        <v>229</v>
      </c>
      <c r="C68" s="344">
        <v>1201985894.8499999</v>
      </c>
      <c r="D68" s="344">
        <v>0</v>
      </c>
      <c r="E68" s="344">
        <v>0</v>
      </c>
      <c r="F68" s="344">
        <v>1201985894.8499999</v>
      </c>
      <c r="G68" s="327">
        <v>0</v>
      </c>
      <c r="H68" s="327">
        <v>1201985894.8499999</v>
      </c>
      <c r="I68" s="342"/>
      <c r="K68" s="203">
        <f t="shared" si="0"/>
        <v>13</v>
      </c>
    </row>
    <row r="69" spans="1:11" s="203" customFormat="1">
      <c r="A69" s="309" t="s">
        <v>86</v>
      </c>
      <c r="B69" s="309" t="s">
        <v>87</v>
      </c>
      <c r="C69" s="348">
        <v>242083976</v>
      </c>
      <c r="D69" s="348">
        <v>0</v>
      </c>
      <c r="E69" s="348">
        <v>0</v>
      </c>
      <c r="F69" s="348">
        <v>242083976</v>
      </c>
      <c r="G69" s="349">
        <v>0</v>
      </c>
      <c r="H69" s="349">
        <v>242083976</v>
      </c>
      <c r="I69" s="342"/>
      <c r="K69" s="203">
        <f t="shared" si="0"/>
        <v>6</v>
      </c>
    </row>
    <row r="70" spans="1:11" s="203" customFormat="1">
      <c r="A70" s="307" t="s">
        <v>248</v>
      </c>
      <c r="B70" s="307" t="s">
        <v>249</v>
      </c>
      <c r="C70" s="347">
        <v>242083976</v>
      </c>
      <c r="D70" s="347">
        <v>0</v>
      </c>
      <c r="E70" s="347">
        <v>0</v>
      </c>
      <c r="F70" s="347">
        <v>242083976</v>
      </c>
      <c r="G70" s="329">
        <v>0</v>
      </c>
      <c r="H70" s="329">
        <v>242083976</v>
      </c>
      <c r="I70" s="342"/>
      <c r="K70" s="203">
        <f t="shared" si="0"/>
        <v>9</v>
      </c>
    </row>
    <row r="71" spans="1:11" s="203" customFormat="1">
      <c r="A71" s="304" t="s">
        <v>250</v>
      </c>
      <c r="B71" s="304" t="s">
        <v>249</v>
      </c>
      <c r="C71" s="344">
        <v>242083976</v>
      </c>
      <c r="D71" s="344">
        <v>0</v>
      </c>
      <c r="E71" s="344">
        <v>0</v>
      </c>
      <c r="F71" s="344">
        <v>242083976</v>
      </c>
      <c r="G71" s="327">
        <v>0</v>
      </c>
      <c r="H71" s="327">
        <v>242083976</v>
      </c>
      <c r="I71" s="342"/>
      <c r="K71" s="203">
        <f t="shared" si="0"/>
        <v>13</v>
      </c>
    </row>
    <row r="72" spans="1:11" s="203" customFormat="1" ht="25.5">
      <c r="A72" s="309" t="s">
        <v>89</v>
      </c>
      <c r="B72" s="309" t="s">
        <v>90</v>
      </c>
      <c r="C72" s="348">
        <v>-1569442591.2</v>
      </c>
      <c r="D72" s="348">
        <v>0</v>
      </c>
      <c r="E72" s="348">
        <v>25102184</v>
      </c>
      <c r="F72" s="348">
        <v>-1594544775.2</v>
      </c>
      <c r="G72" s="349">
        <v>0</v>
      </c>
      <c r="H72" s="349">
        <v>-1594544775.2</v>
      </c>
      <c r="I72" s="342"/>
      <c r="K72" s="203">
        <f t="shared" ref="K72:K135" si="1">+LEN(A72)</f>
        <v>6</v>
      </c>
    </row>
    <row r="73" spans="1:11" s="203" customFormat="1">
      <c r="A73" s="306" t="s">
        <v>251</v>
      </c>
      <c r="B73" s="306" t="s">
        <v>217</v>
      </c>
      <c r="C73" s="319">
        <v>-346622577</v>
      </c>
      <c r="D73" s="319">
        <v>0</v>
      </c>
      <c r="E73" s="319">
        <v>6665819</v>
      </c>
      <c r="F73" s="319">
        <v>-353288396</v>
      </c>
      <c r="G73" s="319">
        <v>0</v>
      </c>
      <c r="H73" s="319">
        <v>-353288396</v>
      </c>
      <c r="I73" s="342"/>
      <c r="K73" s="203">
        <f t="shared" si="1"/>
        <v>9</v>
      </c>
    </row>
    <row r="74" spans="1:11" s="203" customFormat="1">
      <c r="A74" s="304" t="s">
        <v>633</v>
      </c>
      <c r="B74" s="304" t="s">
        <v>634</v>
      </c>
      <c r="C74" s="344">
        <v>0</v>
      </c>
      <c r="D74" s="344">
        <v>0</v>
      </c>
      <c r="E74" s="344">
        <v>0</v>
      </c>
      <c r="F74" s="344">
        <v>0</v>
      </c>
      <c r="G74" s="327">
        <v>0</v>
      </c>
      <c r="H74" s="327">
        <v>0</v>
      </c>
      <c r="I74" s="342"/>
      <c r="K74" s="203">
        <f t="shared" si="1"/>
        <v>13</v>
      </c>
    </row>
    <row r="75" spans="1:11" s="203" customFormat="1">
      <c r="A75" s="304" t="s">
        <v>252</v>
      </c>
      <c r="B75" s="304" t="s">
        <v>231</v>
      </c>
      <c r="C75" s="344">
        <v>-317643407</v>
      </c>
      <c r="D75" s="344">
        <v>0</v>
      </c>
      <c r="E75" s="344">
        <v>6108527</v>
      </c>
      <c r="F75" s="344">
        <v>-323751934</v>
      </c>
      <c r="G75" s="327">
        <v>0</v>
      </c>
      <c r="H75" s="327">
        <v>-323751934</v>
      </c>
      <c r="I75" s="342"/>
      <c r="K75" s="203">
        <f t="shared" si="1"/>
        <v>13</v>
      </c>
    </row>
    <row r="76" spans="1:11" s="203" customFormat="1">
      <c r="A76" s="290" t="s">
        <v>253</v>
      </c>
      <c r="B76" s="290" t="s">
        <v>234</v>
      </c>
      <c r="C76" s="321">
        <v>-25187500</v>
      </c>
      <c r="D76" s="321">
        <v>0</v>
      </c>
      <c r="E76" s="321">
        <v>484375</v>
      </c>
      <c r="F76" s="321">
        <v>-25671875</v>
      </c>
      <c r="G76" s="321">
        <v>0</v>
      </c>
      <c r="H76" s="321">
        <v>-25671875</v>
      </c>
      <c r="I76" s="342"/>
      <c r="K76" s="203">
        <f t="shared" si="1"/>
        <v>13</v>
      </c>
    </row>
    <row r="77" spans="1:11" s="203" customFormat="1">
      <c r="A77" s="304" t="s">
        <v>254</v>
      </c>
      <c r="B77" s="304" t="s">
        <v>237</v>
      </c>
      <c r="C77" s="344">
        <v>-3791670</v>
      </c>
      <c r="D77" s="344">
        <v>0</v>
      </c>
      <c r="E77" s="344">
        <v>72917</v>
      </c>
      <c r="F77" s="344">
        <v>-3864587</v>
      </c>
      <c r="G77" s="327">
        <v>0</v>
      </c>
      <c r="H77" s="327">
        <v>-3864587</v>
      </c>
      <c r="I77" s="342"/>
      <c r="K77" s="203">
        <f t="shared" si="1"/>
        <v>13</v>
      </c>
    </row>
    <row r="78" spans="1:11" s="203" customFormat="1">
      <c r="A78" s="307" t="s">
        <v>255</v>
      </c>
      <c r="B78" s="307" t="s">
        <v>221</v>
      </c>
      <c r="C78" s="347">
        <v>-123260610</v>
      </c>
      <c r="D78" s="347">
        <v>0</v>
      </c>
      <c r="E78" s="347">
        <v>1532066</v>
      </c>
      <c r="F78" s="347">
        <v>-124792676</v>
      </c>
      <c r="G78" s="329">
        <v>0</v>
      </c>
      <c r="H78" s="329">
        <v>-124792676</v>
      </c>
      <c r="I78" s="342"/>
      <c r="K78" s="203">
        <f t="shared" si="1"/>
        <v>9</v>
      </c>
    </row>
    <row r="79" spans="1:11" s="203" customFormat="1">
      <c r="A79" s="290" t="s">
        <v>256</v>
      </c>
      <c r="B79" s="290" t="s">
        <v>223</v>
      </c>
      <c r="C79" s="321">
        <v>-35969015</v>
      </c>
      <c r="D79" s="321">
        <v>0</v>
      </c>
      <c r="E79" s="321">
        <v>243745</v>
      </c>
      <c r="F79" s="321">
        <v>-36212760</v>
      </c>
      <c r="G79" s="321">
        <v>0</v>
      </c>
      <c r="H79" s="321">
        <v>-36212760</v>
      </c>
      <c r="I79" s="342"/>
      <c r="K79" s="203">
        <f t="shared" si="1"/>
        <v>13</v>
      </c>
    </row>
    <row r="80" spans="1:11" s="203" customFormat="1">
      <c r="A80" s="304" t="s">
        <v>257</v>
      </c>
      <c r="B80" s="304" t="s">
        <v>242</v>
      </c>
      <c r="C80" s="344">
        <v>-87291595</v>
      </c>
      <c r="D80" s="344">
        <v>0</v>
      </c>
      <c r="E80" s="344">
        <v>1288321</v>
      </c>
      <c r="F80" s="344">
        <v>-88579916</v>
      </c>
      <c r="G80" s="327">
        <v>0</v>
      </c>
      <c r="H80" s="327">
        <v>-88579916</v>
      </c>
      <c r="I80" s="342"/>
      <c r="K80" s="203">
        <f t="shared" si="1"/>
        <v>13</v>
      </c>
    </row>
    <row r="81" spans="1:11" s="203" customFormat="1">
      <c r="A81" s="307" t="s">
        <v>258</v>
      </c>
      <c r="B81" s="307" t="s">
        <v>225</v>
      </c>
      <c r="C81" s="347">
        <v>-940187456.20000005</v>
      </c>
      <c r="D81" s="347">
        <v>0</v>
      </c>
      <c r="E81" s="347">
        <v>14886933</v>
      </c>
      <c r="F81" s="347">
        <v>-955074389.20000005</v>
      </c>
      <c r="G81" s="329">
        <v>0</v>
      </c>
      <c r="H81" s="329">
        <v>-955074389.20000005</v>
      </c>
      <c r="I81" s="342"/>
      <c r="K81" s="203">
        <f t="shared" si="1"/>
        <v>9</v>
      </c>
    </row>
    <row r="82" spans="1:11" s="203" customFormat="1">
      <c r="A82" s="290" t="s">
        <v>259</v>
      </c>
      <c r="B82" s="290" t="s">
        <v>227</v>
      </c>
      <c r="C82" s="321">
        <v>-173182272</v>
      </c>
      <c r="D82" s="321">
        <v>0</v>
      </c>
      <c r="E82" s="321">
        <v>902622</v>
      </c>
      <c r="F82" s="321">
        <v>-174084894</v>
      </c>
      <c r="G82" s="321">
        <v>0</v>
      </c>
      <c r="H82" s="321">
        <v>-174084894</v>
      </c>
      <c r="I82" s="342"/>
      <c r="K82" s="203">
        <f t="shared" si="1"/>
        <v>13</v>
      </c>
    </row>
    <row r="83" spans="1:11" s="203" customFormat="1">
      <c r="A83" s="290" t="s">
        <v>260</v>
      </c>
      <c r="B83" s="290" t="s">
        <v>229</v>
      </c>
      <c r="C83" s="321">
        <v>-767005184.20000005</v>
      </c>
      <c r="D83" s="321">
        <v>0</v>
      </c>
      <c r="E83" s="321">
        <v>13984311</v>
      </c>
      <c r="F83" s="321">
        <v>-780989495.20000005</v>
      </c>
      <c r="G83" s="321">
        <v>0</v>
      </c>
      <c r="H83" s="321">
        <v>-780989495.20000005</v>
      </c>
      <c r="I83" s="342"/>
      <c r="K83" s="203">
        <f t="shared" si="1"/>
        <v>13</v>
      </c>
    </row>
    <row r="84" spans="1:11" s="203" customFormat="1">
      <c r="A84" s="306" t="s">
        <v>261</v>
      </c>
      <c r="B84" s="306" t="s">
        <v>262</v>
      </c>
      <c r="C84" s="319">
        <v>-159371948</v>
      </c>
      <c r="D84" s="319">
        <v>0</v>
      </c>
      <c r="E84" s="319">
        <v>2017366</v>
      </c>
      <c r="F84" s="319">
        <v>-161389314</v>
      </c>
      <c r="G84" s="319">
        <v>0</v>
      </c>
      <c r="H84" s="319">
        <v>-161389314</v>
      </c>
      <c r="I84" s="342"/>
      <c r="K84" s="203">
        <f t="shared" si="1"/>
        <v>9</v>
      </c>
    </row>
    <row r="85" spans="1:11" s="203" customFormat="1">
      <c r="A85" s="304" t="s">
        <v>263</v>
      </c>
      <c r="B85" s="304" t="s">
        <v>249</v>
      </c>
      <c r="C85" s="344">
        <v>-159371948</v>
      </c>
      <c r="D85" s="344">
        <v>0</v>
      </c>
      <c r="E85" s="344">
        <v>2017366</v>
      </c>
      <c r="F85" s="344">
        <v>-161389314</v>
      </c>
      <c r="G85" s="327">
        <v>0</v>
      </c>
      <c r="H85" s="327">
        <v>-161389314</v>
      </c>
      <c r="I85" s="342"/>
      <c r="K85" s="203">
        <f t="shared" si="1"/>
        <v>13</v>
      </c>
    </row>
    <row r="86" spans="1:11" s="203" customFormat="1">
      <c r="A86" s="307" t="s">
        <v>635</v>
      </c>
      <c r="B86" s="307" t="s">
        <v>636</v>
      </c>
      <c r="C86" s="347">
        <v>0</v>
      </c>
      <c r="D86" s="347">
        <v>0</v>
      </c>
      <c r="E86" s="347">
        <v>0</v>
      </c>
      <c r="F86" s="347">
        <v>0</v>
      </c>
      <c r="G86" s="329">
        <v>0</v>
      </c>
      <c r="H86" s="329">
        <v>0</v>
      </c>
      <c r="I86" s="342"/>
      <c r="K86" s="203">
        <f t="shared" si="1"/>
        <v>9</v>
      </c>
    </row>
    <row r="87" spans="1:11" s="203" customFormat="1" ht="25.5">
      <c r="A87" s="304" t="s">
        <v>637</v>
      </c>
      <c r="B87" s="304" t="s">
        <v>638</v>
      </c>
      <c r="C87" s="344">
        <v>0</v>
      </c>
      <c r="D87" s="344">
        <v>0</v>
      </c>
      <c r="E87" s="344">
        <v>0</v>
      </c>
      <c r="F87" s="344">
        <v>0</v>
      </c>
      <c r="G87" s="327">
        <v>0</v>
      </c>
      <c r="H87" s="327">
        <v>0</v>
      </c>
      <c r="I87" s="342"/>
      <c r="K87" s="203">
        <f t="shared" si="1"/>
        <v>13</v>
      </c>
    </row>
    <row r="88" spans="1:11" s="203" customFormat="1" ht="25.5">
      <c r="A88" s="304" t="s">
        <v>639</v>
      </c>
      <c r="B88" s="304" t="s">
        <v>640</v>
      </c>
      <c r="C88" s="344">
        <v>0</v>
      </c>
      <c r="D88" s="344">
        <v>0</v>
      </c>
      <c r="E88" s="344">
        <v>0</v>
      </c>
      <c r="F88" s="344">
        <v>0</v>
      </c>
      <c r="G88" s="327">
        <v>0</v>
      </c>
      <c r="H88" s="327">
        <v>0</v>
      </c>
      <c r="I88" s="342"/>
      <c r="K88" s="203">
        <f t="shared" si="1"/>
        <v>13</v>
      </c>
    </row>
    <row r="89" spans="1:11" s="203" customFormat="1" ht="25.5">
      <c r="A89" s="290" t="s">
        <v>641</v>
      </c>
      <c r="B89" s="290" t="s">
        <v>642</v>
      </c>
      <c r="C89" s="321">
        <v>0</v>
      </c>
      <c r="D89" s="321">
        <v>0</v>
      </c>
      <c r="E89" s="321">
        <v>0</v>
      </c>
      <c r="F89" s="321">
        <v>0</v>
      </c>
      <c r="G89" s="321">
        <v>0</v>
      </c>
      <c r="H89" s="321">
        <v>0</v>
      </c>
      <c r="I89" s="342"/>
      <c r="K89" s="203">
        <f t="shared" si="1"/>
        <v>13</v>
      </c>
    </row>
    <row r="90" spans="1:11" s="203" customFormat="1" ht="25.5">
      <c r="A90" s="309" t="s">
        <v>264</v>
      </c>
      <c r="B90" s="309" t="s">
        <v>92</v>
      </c>
      <c r="C90" s="348">
        <v>-353757467</v>
      </c>
      <c r="D90" s="348">
        <v>0</v>
      </c>
      <c r="E90" s="348">
        <v>0</v>
      </c>
      <c r="F90" s="348">
        <v>-353757467</v>
      </c>
      <c r="G90" s="349">
        <v>0</v>
      </c>
      <c r="H90" s="349">
        <v>-353757467</v>
      </c>
      <c r="I90" s="342"/>
      <c r="K90" s="203">
        <f t="shared" si="1"/>
        <v>6</v>
      </c>
    </row>
    <row r="91" spans="1:11" s="203" customFormat="1">
      <c r="A91" s="307" t="s">
        <v>265</v>
      </c>
      <c r="B91" s="307" t="s">
        <v>217</v>
      </c>
      <c r="C91" s="347">
        <v>-353757467</v>
      </c>
      <c r="D91" s="347">
        <v>0</v>
      </c>
      <c r="E91" s="347">
        <v>0</v>
      </c>
      <c r="F91" s="347">
        <v>-353757467</v>
      </c>
      <c r="G91" s="329">
        <v>0</v>
      </c>
      <c r="H91" s="329">
        <v>-353757467</v>
      </c>
      <c r="I91" s="342"/>
      <c r="K91" s="203">
        <f t="shared" si="1"/>
        <v>9</v>
      </c>
    </row>
    <row r="92" spans="1:11" s="203" customFormat="1">
      <c r="A92" s="304" t="s">
        <v>266</v>
      </c>
      <c r="B92" s="304" t="s">
        <v>231</v>
      </c>
      <c r="C92" s="344">
        <v>-353757467</v>
      </c>
      <c r="D92" s="344">
        <v>0</v>
      </c>
      <c r="E92" s="344">
        <v>0</v>
      </c>
      <c r="F92" s="344">
        <v>-353757467</v>
      </c>
      <c r="G92" s="327">
        <v>0</v>
      </c>
      <c r="H92" s="327">
        <v>-353757467</v>
      </c>
      <c r="I92" s="342"/>
      <c r="K92" s="203">
        <f t="shared" si="1"/>
        <v>13</v>
      </c>
    </row>
    <row r="93" spans="1:11" s="203" customFormat="1">
      <c r="A93" s="310" t="s">
        <v>48</v>
      </c>
      <c r="B93" s="310" t="s">
        <v>49</v>
      </c>
      <c r="C93" s="345">
        <v>7555452291.5799999</v>
      </c>
      <c r="D93" s="345">
        <v>9760188512</v>
      </c>
      <c r="E93" s="345">
        <v>1337068370.5999999</v>
      </c>
      <c r="F93" s="345">
        <v>15978572432.98</v>
      </c>
      <c r="G93" s="346">
        <v>15978572432.98</v>
      </c>
      <c r="H93" s="346">
        <v>0</v>
      </c>
      <c r="I93" s="342"/>
      <c r="K93" s="203">
        <f t="shared" si="1"/>
        <v>3</v>
      </c>
    </row>
    <row r="94" spans="1:11" s="203" customFormat="1">
      <c r="A94" s="308" t="s">
        <v>50</v>
      </c>
      <c r="B94" s="308" t="s">
        <v>51</v>
      </c>
      <c r="C94" s="343">
        <v>705858728.76999998</v>
      </c>
      <c r="D94" s="343">
        <v>0</v>
      </c>
      <c r="E94" s="343">
        <v>86941589</v>
      </c>
      <c r="F94" s="343">
        <v>618917139.76999998</v>
      </c>
      <c r="G94" s="343">
        <v>618917139.76999998</v>
      </c>
      <c r="H94" s="343">
        <v>0</v>
      </c>
      <c r="I94" s="342"/>
      <c r="K94" s="203">
        <f t="shared" si="1"/>
        <v>6</v>
      </c>
    </row>
    <row r="95" spans="1:11" s="203" customFormat="1">
      <c r="A95" s="307" t="s">
        <v>269</v>
      </c>
      <c r="B95" s="307" t="s">
        <v>270</v>
      </c>
      <c r="C95" s="347">
        <v>137939522.84</v>
      </c>
      <c r="D95" s="347">
        <v>0</v>
      </c>
      <c r="E95" s="347">
        <v>17554087</v>
      </c>
      <c r="F95" s="347">
        <v>120385435.84</v>
      </c>
      <c r="G95" s="329">
        <v>120385435.84</v>
      </c>
      <c r="H95" s="329">
        <v>0</v>
      </c>
      <c r="I95" s="342"/>
      <c r="K95" s="203">
        <f t="shared" si="1"/>
        <v>9</v>
      </c>
    </row>
    <row r="96" spans="1:11" s="203" customFormat="1">
      <c r="A96" s="304" t="s">
        <v>271</v>
      </c>
      <c r="B96" s="304" t="s">
        <v>270</v>
      </c>
      <c r="C96" s="344">
        <v>137939522.84</v>
      </c>
      <c r="D96" s="344">
        <v>0</v>
      </c>
      <c r="E96" s="344">
        <v>17554087</v>
      </c>
      <c r="F96" s="344">
        <v>120385435.84</v>
      </c>
      <c r="G96" s="327">
        <v>120385435.84</v>
      </c>
      <c r="H96" s="327">
        <v>0</v>
      </c>
      <c r="I96" s="342"/>
      <c r="K96" s="203">
        <f t="shared" si="1"/>
        <v>13</v>
      </c>
    </row>
    <row r="97" spans="1:11" s="203" customFormat="1">
      <c r="A97" s="307" t="s">
        <v>272</v>
      </c>
      <c r="B97" s="307" t="s">
        <v>273</v>
      </c>
      <c r="C97" s="347">
        <v>205948918.77000001</v>
      </c>
      <c r="D97" s="347">
        <v>0</v>
      </c>
      <c r="E97" s="347">
        <v>20568263</v>
      </c>
      <c r="F97" s="347">
        <v>185380655.77000001</v>
      </c>
      <c r="G97" s="329">
        <v>185380655.77000001</v>
      </c>
      <c r="H97" s="329">
        <v>0</v>
      </c>
      <c r="I97" s="342"/>
      <c r="K97" s="203">
        <f t="shared" si="1"/>
        <v>9</v>
      </c>
    </row>
    <row r="98" spans="1:11" s="203" customFormat="1" ht="25.5">
      <c r="A98" s="304" t="s">
        <v>274</v>
      </c>
      <c r="B98" s="304" t="s">
        <v>273</v>
      </c>
      <c r="C98" s="344">
        <v>205948918.77000001</v>
      </c>
      <c r="D98" s="344">
        <v>0</v>
      </c>
      <c r="E98" s="344">
        <v>20568263</v>
      </c>
      <c r="F98" s="344">
        <v>185380655.77000001</v>
      </c>
      <c r="G98" s="327">
        <v>185380655.77000001</v>
      </c>
      <c r="H98" s="327">
        <v>0</v>
      </c>
      <c r="I98" s="342"/>
      <c r="K98" s="203">
        <f t="shared" si="1"/>
        <v>13</v>
      </c>
    </row>
    <row r="99" spans="1:11" s="203" customFormat="1">
      <c r="A99" s="307" t="s">
        <v>275</v>
      </c>
      <c r="B99" s="307" t="s">
        <v>276</v>
      </c>
      <c r="C99" s="347">
        <v>361970287.16000003</v>
      </c>
      <c r="D99" s="347">
        <v>0</v>
      </c>
      <c r="E99" s="347">
        <v>48819239</v>
      </c>
      <c r="F99" s="347">
        <v>313151048.16000003</v>
      </c>
      <c r="G99" s="329">
        <v>313151048.16000003</v>
      </c>
      <c r="H99" s="329">
        <v>0</v>
      </c>
      <c r="I99" s="342"/>
      <c r="K99" s="203">
        <f t="shared" si="1"/>
        <v>9</v>
      </c>
    </row>
    <row r="100" spans="1:11" s="203" customFormat="1">
      <c r="A100" s="304" t="s">
        <v>277</v>
      </c>
      <c r="B100" s="304" t="s">
        <v>276</v>
      </c>
      <c r="C100" s="344">
        <v>361970287.16000003</v>
      </c>
      <c r="D100" s="344">
        <v>0</v>
      </c>
      <c r="E100" s="344">
        <v>48819239</v>
      </c>
      <c r="F100" s="344">
        <v>313151048.16000003</v>
      </c>
      <c r="G100" s="327">
        <v>313151048.16000003</v>
      </c>
      <c r="H100" s="327">
        <v>0</v>
      </c>
      <c r="I100" s="342"/>
      <c r="K100" s="203">
        <f t="shared" si="1"/>
        <v>13</v>
      </c>
    </row>
    <row r="101" spans="1:11" s="203" customFormat="1">
      <c r="A101" s="309" t="s">
        <v>643</v>
      </c>
      <c r="B101" s="309" t="s">
        <v>53</v>
      </c>
      <c r="C101" s="348">
        <v>0</v>
      </c>
      <c r="D101" s="348">
        <v>0</v>
      </c>
      <c r="E101" s="348">
        <v>0</v>
      </c>
      <c r="F101" s="348">
        <v>0</v>
      </c>
      <c r="G101" s="349">
        <v>0</v>
      </c>
      <c r="H101" s="349">
        <v>0</v>
      </c>
      <c r="I101" s="342"/>
      <c r="K101" s="203">
        <f t="shared" si="1"/>
        <v>6</v>
      </c>
    </row>
    <row r="102" spans="1:11" s="203" customFormat="1">
      <c r="A102" s="307" t="s">
        <v>644</v>
      </c>
      <c r="B102" s="307" t="s">
        <v>645</v>
      </c>
      <c r="C102" s="347">
        <v>0</v>
      </c>
      <c r="D102" s="347">
        <v>0</v>
      </c>
      <c r="E102" s="347">
        <v>0</v>
      </c>
      <c r="F102" s="347">
        <v>0</v>
      </c>
      <c r="G102" s="329">
        <v>0</v>
      </c>
      <c r="H102" s="329">
        <v>0</v>
      </c>
      <c r="I102" s="342"/>
      <c r="K102" s="203">
        <f t="shared" si="1"/>
        <v>9</v>
      </c>
    </row>
    <row r="103" spans="1:11" s="203" customFormat="1">
      <c r="A103" s="304" t="s">
        <v>646</v>
      </c>
      <c r="B103" s="304" t="s">
        <v>645</v>
      </c>
      <c r="C103" s="344">
        <v>0</v>
      </c>
      <c r="D103" s="344">
        <v>0</v>
      </c>
      <c r="E103" s="344">
        <v>0</v>
      </c>
      <c r="F103" s="344">
        <v>0</v>
      </c>
      <c r="G103" s="327">
        <v>0</v>
      </c>
      <c r="H103" s="327">
        <v>0</v>
      </c>
      <c r="I103" s="342"/>
      <c r="K103" s="203">
        <f t="shared" si="1"/>
        <v>13</v>
      </c>
    </row>
    <row r="104" spans="1:11" s="203" customFormat="1">
      <c r="A104" s="307" t="s">
        <v>647</v>
      </c>
      <c r="B104" s="307" t="s">
        <v>648</v>
      </c>
      <c r="C104" s="347">
        <v>0</v>
      </c>
      <c r="D104" s="347">
        <v>0</v>
      </c>
      <c r="E104" s="347">
        <v>0</v>
      </c>
      <c r="F104" s="347">
        <v>0</v>
      </c>
      <c r="G104" s="329">
        <v>0</v>
      </c>
      <c r="H104" s="329">
        <v>0</v>
      </c>
      <c r="I104" s="342"/>
      <c r="K104" s="203">
        <f t="shared" si="1"/>
        <v>9</v>
      </c>
    </row>
    <row r="105" spans="1:11" s="203" customFormat="1">
      <c r="A105" s="304" t="s">
        <v>649</v>
      </c>
      <c r="B105" s="304" t="s">
        <v>650</v>
      </c>
      <c r="C105" s="344">
        <v>0</v>
      </c>
      <c r="D105" s="344">
        <v>0</v>
      </c>
      <c r="E105" s="344">
        <v>0</v>
      </c>
      <c r="F105" s="344">
        <v>0</v>
      </c>
      <c r="G105" s="327">
        <v>0</v>
      </c>
      <c r="H105" s="327">
        <v>0</v>
      </c>
      <c r="I105" s="342"/>
      <c r="K105" s="203">
        <f t="shared" si="1"/>
        <v>13</v>
      </c>
    </row>
    <row r="106" spans="1:11" s="203" customFormat="1">
      <c r="A106" s="309" t="s">
        <v>54</v>
      </c>
      <c r="B106" s="309" t="s">
        <v>55</v>
      </c>
      <c r="C106" s="348">
        <v>6369239808.8199997</v>
      </c>
      <c r="D106" s="348">
        <v>9760188512</v>
      </c>
      <c r="E106" s="348">
        <v>1234247842.5999999</v>
      </c>
      <c r="F106" s="348">
        <v>14895180478.219999</v>
      </c>
      <c r="G106" s="349">
        <v>14895180478.219999</v>
      </c>
      <c r="H106" s="349">
        <v>0</v>
      </c>
      <c r="I106" s="342"/>
      <c r="K106" s="203">
        <f t="shared" si="1"/>
        <v>6</v>
      </c>
    </row>
    <row r="107" spans="1:11" s="203" customFormat="1">
      <c r="A107" s="307" t="s">
        <v>278</v>
      </c>
      <c r="B107" s="307" t="s">
        <v>279</v>
      </c>
      <c r="C107" s="347">
        <v>6369239808.8199997</v>
      </c>
      <c r="D107" s="347">
        <v>9760188512</v>
      </c>
      <c r="E107" s="347">
        <v>1234247842.5999999</v>
      </c>
      <c r="F107" s="347">
        <v>14895180478.219999</v>
      </c>
      <c r="G107" s="329">
        <v>14895180478.219999</v>
      </c>
      <c r="H107" s="329">
        <v>0</v>
      </c>
      <c r="I107" s="342"/>
      <c r="K107" s="203">
        <f t="shared" si="1"/>
        <v>9</v>
      </c>
    </row>
    <row r="108" spans="1:11" s="203" customFormat="1">
      <c r="A108" s="304" t="s">
        <v>280</v>
      </c>
      <c r="B108" s="304" t="s">
        <v>281</v>
      </c>
      <c r="C108" s="344">
        <v>6369239808.8199997</v>
      </c>
      <c r="D108" s="344">
        <v>9760188512</v>
      </c>
      <c r="E108" s="344">
        <v>1234247842.5999999</v>
      </c>
      <c r="F108" s="344">
        <v>14895180478.219999</v>
      </c>
      <c r="G108" s="327">
        <v>14895180478.219999</v>
      </c>
      <c r="H108" s="327">
        <v>0</v>
      </c>
      <c r="I108" s="342"/>
      <c r="K108" s="203">
        <f t="shared" si="1"/>
        <v>13</v>
      </c>
    </row>
    <row r="109" spans="1:11" s="203" customFormat="1">
      <c r="A109" s="308" t="s">
        <v>652</v>
      </c>
      <c r="B109" s="308" t="s">
        <v>653</v>
      </c>
      <c r="C109" s="343">
        <v>0</v>
      </c>
      <c r="D109" s="343">
        <v>0</v>
      </c>
      <c r="E109" s="343">
        <v>0</v>
      </c>
      <c r="F109" s="343">
        <v>0</v>
      </c>
      <c r="G109" s="343">
        <v>0</v>
      </c>
      <c r="H109" s="343">
        <v>0</v>
      </c>
      <c r="I109" s="342"/>
      <c r="K109" s="203">
        <f t="shared" si="1"/>
        <v>6</v>
      </c>
    </row>
    <row r="110" spans="1:11" s="203" customFormat="1">
      <c r="A110" s="307" t="s">
        <v>654</v>
      </c>
      <c r="B110" s="307" t="s">
        <v>655</v>
      </c>
      <c r="C110" s="347">
        <v>0</v>
      </c>
      <c r="D110" s="347">
        <v>0</v>
      </c>
      <c r="E110" s="347">
        <v>0</v>
      </c>
      <c r="F110" s="347">
        <v>0</v>
      </c>
      <c r="G110" s="329">
        <v>0</v>
      </c>
      <c r="H110" s="329">
        <v>0</v>
      </c>
      <c r="I110" s="342"/>
      <c r="K110" s="203">
        <f t="shared" si="1"/>
        <v>9</v>
      </c>
    </row>
    <row r="111" spans="1:11" s="203" customFormat="1">
      <c r="A111" s="304" t="s">
        <v>656</v>
      </c>
      <c r="B111" s="304" t="s">
        <v>655</v>
      </c>
      <c r="C111" s="344">
        <v>0</v>
      </c>
      <c r="D111" s="344">
        <v>0</v>
      </c>
      <c r="E111" s="344">
        <v>0</v>
      </c>
      <c r="F111" s="344">
        <v>0</v>
      </c>
      <c r="G111" s="327">
        <v>0</v>
      </c>
      <c r="H111" s="327">
        <v>0</v>
      </c>
      <c r="I111" s="342"/>
      <c r="K111" s="203">
        <f t="shared" si="1"/>
        <v>13</v>
      </c>
    </row>
    <row r="112" spans="1:11" s="203" customFormat="1">
      <c r="A112" s="309" t="s">
        <v>56</v>
      </c>
      <c r="B112" s="309" t="s">
        <v>57</v>
      </c>
      <c r="C112" s="348">
        <v>598057447.63999999</v>
      </c>
      <c r="D112" s="348">
        <v>0</v>
      </c>
      <c r="E112" s="348">
        <v>0</v>
      </c>
      <c r="F112" s="348">
        <v>598057447.63999999</v>
      </c>
      <c r="G112" s="349">
        <v>598057447.63999999</v>
      </c>
      <c r="H112" s="349">
        <v>0</v>
      </c>
      <c r="I112" s="342"/>
      <c r="K112" s="203">
        <f t="shared" si="1"/>
        <v>6</v>
      </c>
    </row>
    <row r="113" spans="1:11" s="203" customFormat="1">
      <c r="A113" s="307" t="s">
        <v>282</v>
      </c>
      <c r="B113" s="307" t="s">
        <v>283</v>
      </c>
      <c r="C113" s="347">
        <v>598057447.63999999</v>
      </c>
      <c r="D113" s="347">
        <v>0</v>
      </c>
      <c r="E113" s="347">
        <v>0</v>
      </c>
      <c r="F113" s="347">
        <v>598057447.63999999</v>
      </c>
      <c r="G113" s="329">
        <v>598057447.63999999</v>
      </c>
      <c r="H113" s="329">
        <v>0</v>
      </c>
      <c r="I113" s="342"/>
      <c r="K113" s="203">
        <f t="shared" si="1"/>
        <v>9</v>
      </c>
    </row>
    <row r="114" spans="1:11" s="203" customFormat="1">
      <c r="A114" s="304" t="s">
        <v>284</v>
      </c>
      <c r="B114" s="304" t="s">
        <v>283</v>
      </c>
      <c r="C114" s="344">
        <v>598057447.63999999</v>
      </c>
      <c r="D114" s="344">
        <v>0</v>
      </c>
      <c r="E114" s="344">
        <v>0</v>
      </c>
      <c r="F114" s="344">
        <v>598057447.63999999</v>
      </c>
      <c r="G114" s="327">
        <v>598057447.63999999</v>
      </c>
      <c r="H114" s="327">
        <v>0</v>
      </c>
      <c r="I114" s="342"/>
      <c r="K114" s="203">
        <f t="shared" si="1"/>
        <v>13</v>
      </c>
    </row>
    <row r="115" spans="1:11" s="203" customFormat="1">
      <c r="A115" s="307" t="s">
        <v>657</v>
      </c>
      <c r="B115" s="307" t="s">
        <v>658</v>
      </c>
      <c r="C115" s="347">
        <v>0</v>
      </c>
      <c r="D115" s="347">
        <v>0</v>
      </c>
      <c r="E115" s="347">
        <v>0</v>
      </c>
      <c r="F115" s="347">
        <v>0</v>
      </c>
      <c r="G115" s="329">
        <v>0</v>
      </c>
      <c r="H115" s="329">
        <v>0</v>
      </c>
      <c r="I115" s="342"/>
      <c r="K115" s="203">
        <f t="shared" si="1"/>
        <v>9</v>
      </c>
    </row>
    <row r="116" spans="1:11" s="203" customFormat="1">
      <c r="A116" s="304" t="s">
        <v>659</v>
      </c>
      <c r="B116" s="304" t="s">
        <v>658</v>
      </c>
      <c r="C116" s="344">
        <v>0</v>
      </c>
      <c r="D116" s="344">
        <v>0</v>
      </c>
      <c r="E116" s="344">
        <v>0</v>
      </c>
      <c r="F116" s="344">
        <v>0</v>
      </c>
      <c r="G116" s="327">
        <v>0</v>
      </c>
      <c r="H116" s="327">
        <v>0</v>
      </c>
      <c r="I116" s="342"/>
      <c r="K116" s="203">
        <f t="shared" si="1"/>
        <v>13</v>
      </c>
    </row>
    <row r="117" spans="1:11" s="203" customFormat="1" ht="25.5">
      <c r="A117" s="309" t="s">
        <v>60</v>
      </c>
      <c r="B117" s="309" t="s">
        <v>61</v>
      </c>
      <c r="C117" s="348">
        <v>-117703693.65000001</v>
      </c>
      <c r="D117" s="348">
        <v>0</v>
      </c>
      <c r="E117" s="348">
        <v>15878939</v>
      </c>
      <c r="F117" s="348">
        <v>-133582632.65000001</v>
      </c>
      <c r="G117" s="349">
        <v>-133582632.65000001</v>
      </c>
      <c r="H117" s="349">
        <v>0</v>
      </c>
      <c r="I117" s="342"/>
      <c r="K117" s="203">
        <f t="shared" si="1"/>
        <v>6</v>
      </c>
    </row>
    <row r="118" spans="1:11" s="203" customFormat="1">
      <c r="A118" s="307" t="s">
        <v>285</v>
      </c>
      <c r="B118" s="307" t="s">
        <v>283</v>
      </c>
      <c r="C118" s="347">
        <v>-117703693.65000001</v>
      </c>
      <c r="D118" s="347">
        <v>0</v>
      </c>
      <c r="E118" s="347">
        <v>15878939</v>
      </c>
      <c r="F118" s="347">
        <v>-133582632.65000001</v>
      </c>
      <c r="G118" s="329">
        <v>-133582632.65000001</v>
      </c>
      <c r="H118" s="329">
        <v>0</v>
      </c>
      <c r="I118" s="342"/>
      <c r="K118" s="203">
        <f t="shared" si="1"/>
        <v>9</v>
      </c>
    </row>
    <row r="119" spans="1:11" s="203" customFormat="1">
      <c r="A119" s="304" t="s">
        <v>286</v>
      </c>
      <c r="B119" s="304" t="s">
        <v>283</v>
      </c>
      <c r="C119" s="344">
        <v>-117703693.65000001</v>
      </c>
      <c r="D119" s="344">
        <v>0</v>
      </c>
      <c r="E119" s="344">
        <v>15878939</v>
      </c>
      <c r="F119" s="344">
        <v>-133582632.65000001</v>
      </c>
      <c r="G119" s="327">
        <v>-133582632.65000001</v>
      </c>
      <c r="H119" s="327">
        <v>0</v>
      </c>
      <c r="I119" s="342"/>
      <c r="K119" s="203">
        <f t="shared" si="1"/>
        <v>13</v>
      </c>
    </row>
    <row r="120" spans="1:11" s="203" customFormat="1">
      <c r="A120" s="307" t="s">
        <v>660</v>
      </c>
      <c r="B120" s="307" t="s">
        <v>658</v>
      </c>
      <c r="C120" s="347">
        <v>0</v>
      </c>
      <c r="D120" s="347">
        <v>0</v>
      </c>
      <c r="E120" s="347">
        <v>0</v>
      </c>
      <c r="F120" s="347">
        <v>0</v>
      </c>
      <c r="G120" s="329">
        <v>0</v>
      </c>
      <c r="H120" s="329">
        <v>0</v>
      </c>
      <c r="I120" s="342"/>
      <c r="K120" s="203">
        <f t="shared" si="1"/>
        <v>9</v>
      </c>
    </row>
    <row r="121" spans="1:11" s="203" customFormat="1">
      <c r="A121" s="304" t="s">
        <v>661</v>
      </c>
      <c r="B121" s="304" t="s">
        <v>658</v>
      </c>
      <c r="C121" s="344">
        <v>0</v>
      </c>
      <c r="D121" s="344">
        <v>0</v>
      </c>
      <c r="E121" s="344">
        <v>0</v>
      </c>
      <c r="F121" s="344">
        <v>0</v>
      </c>
      <c r="G121" s="327">
        <v>0</v>
      </c>
      <c r="H121" s="327">
        <v>0</v>
      </c>
      <c r="I121" s="342"/>
      <c r="K121" s="203">
        <f t="shared" si="1"/>
        <v>13</v>
      </c>
    </row>
    <row r="122" spans="1:11" s="203" customFormat="1">
      <c r="A122" s="138" t="s">
        <v>287</v>
      </c>
      <c r="B122" s="138" t="s">
        <v>13</v>
      </c>
      <c r="C122" s="323">
        <v>5793799429.8900003</v>
      </c>
      <c r="D122" s="323">
        <v>8498251315.4200001</v>
      </c>
      <c r="E122" s="323">
        <v>8628800893.4200001</v>
      </c>
      <c r="F122" s="323">
        <v>5924349007.8900003</v>
      </c>
      <c r="G122" s="323">
        <v>3912259782</v>
      </c>
      <c r="H122" s="323">
        <v>2012089225.8900001</v>
      </c>
      <c r="I122" s="342"/>
      <c r="K122" s="203">
        <f t="shared" si="1"/>
        <v>1</v>
      </c>
    </row>
    <row r="123" spans="1:11" s="203" customFormat="1">
      <c r="A123" s="310" t="s">
        <v>18</v>
      </c>
      <c r="B123" s="310" t="s">
        <v>19</v>
      </c>
      <c r="C123" s="345">
        <v>2787027013.8899999</v>
      </c>
      <c r="D123" s="345">
        <v>7892727988.4200001</v>
      </c>
      <c r="E123" s="345">
        <v>7901970424.4200001</v>
      </c>
      <c r="F123" s="345">
        <v>2796269449.8899999</v>
      </c>
      <c r="G123" s="346">
        <v>2589322630</v>
      </c>
      <c r="H123" s="346">
        <v>206946819.88999999</v>
      </c>
      <c r="I123" s="342"/>
      <c r="K123" s="203">
        <f t="shared" si="1"/>
        <v>3</v>
      </c>
    </row>
    <row r="124" spans="1:11" s="203" customFormat="1">
      <c r="A124" s="309" t="s">
        <v>22</v>
      </c>
      <c r="B124" s="309" t="s">
        <v>23</v>
      </c>
      <c r="C124" s="348">
        <v>0</v>
      </c>
      <c r="D124" s="348">
        <v>402384514.60000002</v>
      </c>
      <c r="E124" s="348">
        <v>402384514.60000002</v>
      </c>
      <c r="F124" s="348">
        <v>0</v>
      </c>
      <c r="G124" s="349">
        <v>0</v>
      </c>
      <c r="H124" s="349">
        <v>0</v>
      </c>
      <c r="I124" s="342"/>
      <c r="K124" s="203">
        <f t="shared" si="1"/>
        <v>6</v>
      </c>
    </row>
    <row r="125" spans="1:11" s="203" customFormat="1">
      <c r="A125" s="307" t="s">
        <v>288</v>
      </c>
      <c r="B125" s="307" t="s">
        <v>276</v>
      </c>
      <c r="C125" s="347">
        <v>0</v>
      </c>
      <c r="D125" s="347">
        <v>0</v>
      </c>
      <c r="E125" s="347">
        <v>0</v>
      </c>
      <c r="F125" s="347">
        <v>0</v>
      </c>
      <c r="G125" s="329">
        <v>0</v>
      </c>
      <c r="H125" s="329">
        <v>0</v>
      </c>
      <c r="I125" s="342"/>
      <c r="K125" s="203">
        <f t="shared" si="1"/>
        <v>9</v>
      </c>
    </row>
    <row r="126" spans="1:11" s="203" customFormat="1">
      <c r="A126" s="304" t="s">
        <v>289</v>
      </c>
      <c r="B126" s="304" t="s">
        <v>276</v>
      </c>
      <c r="C126" s="344">
        <v>0</v>
      </c>
      <c r="D126" s="344">
        <v>0</v>
      </c>
      <c r="E126" s="344">
        <v>0</v>
      </c>
      <c r="F126" s="344">
        <v>0</v>
      </c>
      <c r="G126" s="327">
        <v>0</v>
      </c>
      <c r="H126" s="327">
        <v>0</v>
      </c>
      <c r="I126" s="342"/>
      <c r="K126" s="203">
        <f t="shared" si="1"/>
        <v>13</v>
      </c>
    </row>
    <row r="127" spans="1:11" s="203" customFormat="1">
      <c r="A127" s="307" t="s">
        <v>290</v>
      </c>
      <c r="B127" s="307" t="s">
        <v>291</v>
      </c>
      <c r="C127" s="347">
        <v>0</v>
      </c>
      <c r="D127" s="347">
        <v>402384514.60000002</v>
      </c>
      <c r="E127" s="347">
        <v>402384514.60000002</v>
      </c>
      <c r="F127" s="347">
        <v>0</v>
      </c>
      <c r="G127" s="329">
        <v>0</v>
      </c>
      <c r="H127" s="329">
        <v>0</v>
      </c>
      <c r="I127" s="342"/>
      <c r="K127" s="203">
        <f t="shared" si="1"/>
        <v>9</v>
      </c>
    </row>
    <row r="128" spans="1:11" s="203" customFormat="1">
      <c r="A128" s="304" t="s">
        <v>292</v>
      </c>
      <c r="B128" s="304" t="s">
        <v>293</v>
      </c>
      <c r="C128" s="344">
        <v>0</v>
      </c>
      <c r="D128" s="344">
        <v>402384514.60000002</v>
      </c>
      <c r="E128" s="344">
        <v>402384514.60000002</v>
      </c>
      <c r="F128" s="344">
        <v>0</v>
      </c>
      <c r="G128" s="327">
        <v>0</v>
      </c>
      <c r="H128" s="327">
        <v>0</v>
      </c>
      <c r="I128" s="342"/>
      <c r="K128" s="203">
        <f t="shared" si="1"/>
        <v>13</v>
      </c>
    </row>
    <row r="129" spans="1:11" s="203" customFormat="1">
      <c r="A129" s="309" t="s">
        <v>26</v>
      </c>
      <c r="B129" s="309" t="s">
        <v>27</v>
      </c>
      <c r="C129" s="348">
        <v>6890718</v>
      </c>
      <c r="D129" s="348">
        <v>7270667221.8199997</v>
      </c>
      <c r="E129" s="348">
        <v>7281070819.8199997</v>
      </c>
      <c r="F129" s="348">
        <v>17294316</v>
      </c>
      <c r="G129" s="349">
        <v>17294316</v>
      </c>
      <c r="H129" s="349">
        <v>0</v>
      </c>
      <c r="I129" s="342"/>
      <c r="K129" s="203">
        <f t="shared" si="1"/>
        <v>6</v>
      </c>
    </row>
    <row r="130" spans="1:11" s="203" customFormat="1">
      <c r="A130" s="307" t="s">
        <v>294</v>
      </c>
      <c r="B130" s="307" t="s">
        <v>295</v>
      </c>
      <c r="C130" s="347">
        <v>6890718</v>
      </c>
      <c r="D130" s="347">
        <v>7270667221.8199997</v>
      </c>
      <c r="E130" s="347">
        <v>7281070819.8199997</v>
      </c>
      <c r="F130" s="347">
        <v>17294316</v>
      </c>
      <c r="G130" s="329">
        <v>17294316</v>
      </c>
      <c r="H130" s="329">
        <v>0</v>
      </c>
      <c r="I130" s="342"/>
      <c r="K130" s="203">
        <f t="shared" si="1"/>
        <v>9</v>
      </c>
    </row>
    <row r="131" spans="1:11" s="203" customFormat="1">
      <c r="A131" s="304" t="s">
        <v>296</v>
      </c>
      <c r="B131" s="304" t="s">
        <v>295</v>
      </c>
      <c r="C131" s="344">
        <v>6890718</v>
      </c>
      <c r="D131" s="344">
        <v>7270667221.8199997</v>
      </c>
      <c r="E131" s="344">
        <v>7281070819.8199997</v>
      </c>
      <c r="F131" s="344">
        <v>17294316</v>
      </c>
      <c r="G131" s="327">
        <v>17294316</v>
      </c>
      <c r="H131" s="327">
        <v>0</v>
      </c>
      <c r="I131" s="342"/>
      <c r="K131" s="203">
        <f t="shared" si="1"/>
        <v>13</v>
      </c>
    </row>
    <row r="132" spans="1:11" s="203" customFormat="1">
      <c r="A132" s="307" t="s">
        <v>576</v>
      </c>
      <c r="B132" s="307" t="s">
        <v>577</v>
      </c>
      <c r="C132" s="347">
        <v>0</v>
      </c>
      <c r="D132" s="347">
        <v>0</v>
      </c>
      <c r="E132" s="347">
        <v>0</v>
      </c>
      <c r="F132" s="347">
        <v>0</v>
      </c>
      <c r="G132" s="329">
        <v>0</v>
      </c>
      <c r="H132" s="329">
        <v>0</v>
      </c>
      <c r="I132" s="342"/>
      <c r="K132" s="203">
        <f t="shared" si="1"/>
        <v>9</v>
      </c>
    </row>
    <row r="133" spans="1:11" s="203" customFormat="1" ht="25.5">
      <c r="A133" s="290" t="s">
        <v>578</v>
      </c>
      <c r="B133" s="290" t="s">
        <v>579</v>
      </c>
      <c r="C133" s="321">
        <v>0</v>
      </c>
      <c r="D133" s="321">
        <v>0</v>
      </c>
      <c r="E133" s="321">
        <v>0</v>
      </c>
      <c r="F133" s="321">
        <v>0</v>
      </c>
      <c r="G133" s="321">
        <v>0</v>
      </c>
      <c r="H133" s="321">
        <v>0</v>
      </c>
      <c r="I133" s="342"/>
      <c r="K133" s="203">
        <f t="shared" si="1"/>
        <v>13</v>
      </c>
    </row>
    <row r="134" spans="1:11" s="203" customFormat="1">
      <c r="A134" s="307" t="s">
        <v>666</v>
      </c>
      <c r="B134" s="307" t="s">
        <v>667</v>
      </c>
      <c r="C134" s="347">
        <v>0</v>
      </c>
      <c r="D134" s="347">
        <v>0</v>
      </c>
      <c r="E134" s="347">
        <v>0</v>
      </c>
      <c r="F134" s="347">
        <v>0</v>
      </c>
      <c r="G134" s="329">
        <v>0</v>
      </c>
      <c r="H134" s="329">
        <v>0</v>
      </c>
      <c r="I134" s="342"/>
      <c r="K134" s="203">
        <f t="shared" si="1"/>
        <v>9</v>
      </c>
    </row>
    <row r="135" spans="1:11" s="203" customFormat="1">
      <c r="A135" s="304" t="s">
        <v>668</v>
      </c>
      <c r="B135" s="304" t="s">
        <v>667</v>
      </c>
      <c r="C135" s="344">
        <v>0</v>
      </c>
      <c r="D135" s="344">
        <v>0</v>
      </c>
      <c r="E135" s="344">
        <v>0</v>
      </c>
      <c r="F135" s="344">
        <v>0</v>
      </c>
      <c r="G135" s="327">
        <v>0</v>
      </c>
      <c r="H135" s="327">
        <v>0</v>
      </c>
      <c r="I135" s="342"/>
      <c r="K135" s="203">
        <f t="shared" si="1"/>
        <v>13</v>
      </c>
    </row>
    <row r="136" spans="1:11" s="203" customFormat="1">
      <c r="A136" s="309" t="s">
        <v>30</v>
      </c>
      <c r="B136" s="309" t="s">
        <v>31</v>
      </c>
      <c r="C136" s="348">
        <v>0</v>
      </c>
      <c r="D136" s="348">
        <v>119281070</v>
      </c>
      <c r="E136" s="348">
        <v>121251070</v>
      </c>
      <c r="F136" s="348">
        <v>1970000</v>
      </c>
      <c r="G136" s="349">
        <v>1970000</v>
      </c>
      <c r="H136" s="349">
        <v>0</v>
      </c>
      <c r="I136" s="342"/>
      <c r="K136" s="203">
        <f t="shared" ref="K136:K199" si="2">+LEN(A136)</f>
        <v>6</v>
      </c>
    </row>
    <row r="137" spans="1:11" s="203" customFormat="1">
      <c r="A137" s="307" t="s">
        <v>297</v>
      </c>
      <c r="B137" s="307" t="s">
        <v>298</v>
      </c>
      <c r="C137" s="347">
        <v>0</v>
      </c>
      <c r="D137" s="347">
        <v>34893300</v>
      </c>
      <c r="E137" s="347">
        <v>34893300</v>
      </c>
      <c r="F137" s="347">
        <v>0</v>
      </c>
      <c r="G137" s="329">
        <v>0</v>
      </c>
      <c r="H137" s="329">
        <v>0</v>
      </c>
      <c r="I137" s="342"/>
      <c r="K137" s="203">
        <f t="shared" si="2"/>
        <v>9</v>
      </c>
    </row>
    <row r="138" spans="1:11" s="203" customFormat="1">
      <c r="A138" s="304" t="s">
        <v>299</v>
      </c>
      <c r="B138" s="304" t="s">
        <v>298</v>
      </c>
      <c r="C138" s="344">
        <v>0</v>
      </c>
      <c r="D138" s="344">
        <v>34893300</v>
      </c>
      <c r="E138" s="344">
        <v>34893300</v>
      </c>
      <c r="F138" s="344">
        <v>0</v>
      </c>
      <c r="G138" s="327">
        <v>0</v>
      </c>
      <c r="H138" s="327">
        <v>0</v>
      </c>
      <c r="I138" s="342"/>
      <c r="K138" s="203">
        <f t="shared" si="2"/>
        <v>13</v>
      </c>
    </row>
    <row r="139" spans="1:11" s="203" customFormat="1">
      <c r="A139" s="307" t="s">
        <v>300</v>
      </c>
      <c r="B139" s="307" t="s">
        <v>301</v>
      </c>
      <c r="C139" s="347">
        <v>0</v>
      </c>
      <c r="D139" s="347">
        <v>20376100</v>
      </c>
      <c r="E139" s="347">
        <v>20376100</v>
      </c>
      <c r="F139" s="347">
        <v>0</v>
      </c>
      <c r="G139" s="329">
        <v>0</v>
      </c>
      <c r="H139" s="329">
        <v>0</v>
      </c>
      <c r="I139" s="342"/>
      <c r="K139" s="203">
        <f t="shared" si="2"/>
        <v>9</v>
      </c>
    </row>
    <row r="140" spans="1:11" s="203" customFormat="1">
      <c r="A140" s="304" t="s">
        <v>302</v>
      </c>
      <c r="B140" s="304" t="s">
        <v>301</v>
      </c>
      <c r="C140" s="344">
        <v>0</v>
      </c>
      <c r="D140" s="344">
        <v>20376100</v>
      </c>
      <c r="E140" s="344">
        <v>20376100</v>
      </c>
      <c r="F140" s="344">
        <v>0</v>
      </c>
      <c r="G140" s="327">
        <v>0</v>
      </c>
      <c r="H140" s="327">
        <v>0</v>
      </c>
      <c r="I140" s="342"/>
      <c r="K140" s="203">
        <f t="shared" si="2"/>
        <v>13</v>
      </c>
    </row>
    <row r="141" spans="1:11" s="203" customFormat="1">
      <c r="A141" s="307" t="s">
        <v>303</v>
      </c>
      <c r="B141" s="307" t="s">
        <v>304</v>
      </c>
      <c r="C141" s="347">
        <v>0</v>
      </c>
      <c r="D141" s="347">
        <v>4743447</v>
      </c>
      <c r="E141" s="347">
        <v>4743447</v>
      </c>
      <c r="F141" s="347">
        <v>0</v>
      </c>
      <c r="G141" s="329">
        <v>0</v>
      </c>
      <c r="H141" s="329">
        <v>0</v>
      </c>
      <c r="I141" s="342"/>
      <c r="K141" s="203">
        <f t="shared" si="2"/>
        <v>9</v>
      </c>
    </row>
    <row r="142" spans="1:11" s="203" customFormat="1">
      <c r="A142" s="304" t="s">
        <v>305</v>
      </c>
      <c r="B142" s="304" t="s">
        <v>304</v>
      </c>
      <c r="C142" s="344">
        <v>0</v>
      </c>
      <c r="D142" s="344">
        <v>4743447</v>
      </c>
      <c r="E142" s="344">
        <v>4743447</v>
      </c>
      <c r="F142" s="344">
        <v>0</v>
      </c>
      <c r="G142" s="327">
        <v>0</v>
      </c>
      <c r="H142" s="327">
        <v>0</v>
      </c>
      <c r="I142" s="342"/>
      <c r="K142" s="203">
        <f t="shared" si="2"/>
        <v>13</v>
      </c>
    </row>
    <row r="143" spans="1:11" s="203" customFormat="1">
      <c r="A143" s="307" t="s">
        <v>306</v>
      </c>
      <c r="B143" s="307" t="s">
        <v>307</v>
      </c>
      <c r="C143" s="347">
        <v>0</v>
      </c>
      <c r="D143" s="347">
        <v>25137948</v>
      </c>
      <c r="E143" s="347">
        <v>25137948</v>
      </c>
      <c r="F143" s="347">
        <v>0</v>
      </c>
      <c r="G143" s="329">
        <v>0</v>
      </c>
      <c r="H143" s="329">
        <v>0</v>
      </c>
      <c r="I143" s="342"/>
      <c r="K143" s="203">
        <f t="shared" si="2"/>
        <v>9</v>
      </c>
    </row>
    <row r="144" spans="1:11" s="203" customFormat="1">
      <c r="A144" s="304" t="s">
        <v>308</v>
      </c>
      <c r="B144" s="304" t="s">
        <v>307</v>
      </c>
      <c r="C144" s="344">
        <v>0</v>
      </c>
      <c r="D144" s="344">
        <v>25137948</v>
      </c>
      <c r="E144" s="344">
        <v>25137948</v>
      </c>
      <c r="F144" s="344">
        <v>0</v>
      </c>
      <c r="G144" s="327">
        <v>0</v>
      </c>
      <c r="H144" s="327">
        <v>0</v>
      </c>
      <c r="I144" s="342"/>
      <c r="K144" s="203">
        <f t="shared" si="2"/>
        <v>13</v>
      </c>
    </row>
    <row r="145" spans="1:11" s="203" customFormat="1">
      <c r="A145" s="307" t="s">
        <v>309</v>
      </c>
      <c r="B145" s="307" t="s">
        <v>310</v>
      </c>
      <c r="C145" s="347">
        <v>0</v>
      </c>
      <c r="D145" s="347">
        <v>242944</v>
      </c>
      <c r="E145" s="347">
        <v>242944</v>
      </c>
      <c r="F145" s="347">
        <v>0</v>
      </c>
      <c r="G145" s="329">
        <v>0</v>
      </c>
      <c r="H145" s="329">
        <v>0</v>
      </c>
      <c r="I145" s="342"/>
      <c r="K145" s="203">
        <f t="shared" si="2"/>
        <v>9</v>
      </c>
    </row>
    <row r="146" spans="1:11" s="203" customFormat="1">
      <c r="A146" s="304" t="s">
        <v>311</v>
      </c>
      <c r="B146" s="304" t="s">
        <v>310</v>
      </c>
      <c r="C146" s="344">
        <v>0</v>
      </c>
      <c r="D146" s="344">
        <v>242944</v>
      </c>
      <c r="E146" s="344">
        <v>242944</v>
      </c>
      <c r="F146" s="344">
        <v>0</v>
      </c>
      <c r="G146" s="327">
        <v>0</v>
      </c>
      <c r="H146" s="327">
        <v>0</v>
      </c>
      <c r="I146" s="342"/>
      <c r="K146" s="203">
        <f t="shared" si="2"/>
        <v>13</v>
      </c>
    </row>
    <row r="147" spans="1:11" s="203" customFormat="1">
      <c r="A147" s="307" t="s">
        <v>312</v>
      </c>
      <c r="B147" s="307" t="s">
        <v>313</v>
      </c>
      <c r="C147" s="347">
        <v>0</v>
      </c>
      <c r="D147" s="347">
        <v>677331</v>
      </c>
      <c r="E147" s="347">
        <v>677331</v>
      </c>
      <c r="F147" s="347">
        <v>0</v>
      </c>
      <c r="G147" s="329">
        <v>0</v>
      </c>
      <c r="H147" s="329">
        <v>0</v>
      </c>
      <c r="I147" s="342"/>
      <c r="K147" s="203">
        <f t="shared" si="2"/>
        <v>9</v>
      </c>
    </row>
    <row r="148" spans="1:11" s="203" customFormat="1">
      <c r="A148" s="304" t="s">
        <v>314</v>
      </c>
      <c r="B148" s="304" t="s">
        <v>313</v>
      </c>
      <c r="C148" s="344">
        <v>0</v>
      </c>
      <c r="D148" s="344">
        <v>677331</v>
      </c>
      <c r="E148" s="344">
        <v>677331</v>
      </c>
      <c r="F148" s="344">
        <v>0</v>
      </c>
      <c r="G148" s="327">
        <v>0</v>
      </c>
      <c r="H148" s="327">
        <v>0</v>
      </c>
      <c r="I148" s="342"/>
      <c r="K148" s="203">
        <f t="shared" si="2"/>
        <v>13</v>
      </c>
    </row>
    <row r="149" spans="1:11" s="203" customFormat="1" ht="25.5">
      <c r="A149" s="307" t="s">
        <v>315</v>
      </c>
      <c r="B149" s="307" t="s">
        <v>316</v>
      </c>
      <c r="C149" s="347">
        <v>0</v>
      </c>
      <c r="D149" s="347">
        <v>33210000</v>
      </c>
      <c r="E149" s="347">
        <v>35180000</v>
      </c>
      <c r="F149" s="347">
        <v>1970000</v>
      </c>
      <c r="G149" s="329">
        <v>1970000</v>
      </c>
      <c r="H149" s="329">
        <v>0</v>
      </c>
      <c r="I149" s="342"/>
      <c r="K149" s="203">
        <f t="shared" si="2"/>
        <v>9</v>
      </c>
    </row>
    <row r="150" spans="1:11" s="203" customFormat="1" ht="25.5">
      <c r="A150" s="304" t="s">
        <v>317</v>
      </c>
      <c r="B150" s="304" t="s">
        <v>316</v>
      </c>
      <c r="C150" s="344">
        <v>0</v>
      </c>
      <c r="D150" s="344">
        <v>33210000</v>
      </c>
      <c r="E150" s="344">
        <v>35180000</v>
      </c>
      <c r="F150" s="344">
        <v>1970000</v>
      </c>
      <c r="G150" s="327">
        <v>1970000</v>
      </c>
      <c r="H150" s="327">
        <v>0</v>
      </c>
      <c r="I150" s="342"/>
      <c r="K150" s="203">
        <f t="shared" si="2"/>
        <v>13</v>
      </c>
    </row>
    <row r="151" spans="1:11" s="203" customFormat="1">
      <c r="A151" s="307" t="s">
        <v>669</v>
      </c>
      <c r="B151" s="307" t="s">
        <v>670</v>
      </c>
      <c r="C151" s="347">
        <v>0</v>
      </c>
      <c r="D151" s="347">
        <v>0</v>
      </c>
      <c r="E151" s="347">
        <v>0</v>
      </c>
      <c r="F151" s="347">
        <v>0</v>
      </c>
      <c r="G151" s="329">
        <v>0</v>
      </c>
      <c r="H151" s="329">
        <v>0</v>
      </c>
      <c r="I151" s="342"/>
      <c r="K151" s="203">
        <f t="shared" si="2"/>
        <v>9</v>
      </c>
    </row>
    <row r="152" spans="1:11" s="203" customFormat="1">
      <c r="A152" s="290" t="s">
        <v>671</v>
      </c>
      <c r="B152" s="290" t="s">
        <v>670</v>
      </c>
      <c r="C152" s="321">
        <v>0</v>
      </c>
      <c r="D152" s="321">
        <v>0</v>
      </c>
      <c r="E152" s="321">
        <v>0</v>
      </c>
      <c r="F152" s="321">
        <v>0</v>
      </c>
      <c r="G152" s="321">
        <v>0</v>
      </c>
      <c r="H152" s="321">
        <v>0</v>
      </c>
      <c r="I152" s="342"/>
      <c r="K152" s="203">
        <f t="shared" si="2"/>
        <v>13</v>
      </c>
    </row>
    <row r="153" spans="1:11" s="203" customFormat="1">
      <c r="A153" s="308" t="s">
        <v>34</v>
      </c>
      <c r="B153" s="308" t="s">
        <v>35</v>
      </c>
      <c r="C153" s="343">
        <v>57481026</v>
      </c>
      <c r="D153" s="343">
        <v>57325000</v>
      </c>
      <c r="E153" s="343">
        <v>54304288</v>
      </c>
      <c r="F153" s="343">
        <v>54460314</v>
      </c>
      <c r="G153" s="343">
        <v>54460314</v>
      </c>
      <c r="H153" s="343">
        <v>0</v>
      </c>
      <c r="I153" s="342"/>
      <c r="K153" s="203">
        <f t="shared" si="2"/>
        <v>6</v>
      </c>
    </row>
    <row r="154" spans="1:11" s="203" customFormat="1">
      <c r="A154" s="307" t="s">
        <v>318</v>
      </c>
      <c r="B154" s="307" t="s">
        <v>319</v>
      </c>
      <c r="C154" s="347">
        <v>554670</v>
      </c>
      <c r="D154" s="347">
        <v>554000</v>
      </c>
      <c r="E154" s="347">
        <v>102588</v>
      </c>
      <c r="F154" s="347">
        <v>103258</v>
      </c>
      <c r="G154" s="329">
        <v>103258</v>
      </c>
      <c r="H154" s="329">
        <v>0</v>
      </c>
      <c r="I154" s="342"/>
      <c r="K154" s="203">
        <f t="shared" si="2"/>
        <v>9</v>
      </c>
    </row>
    <row r="155" spans="1:11" s="203" customFormat="1">
      <c r="A155" s="304" t="s">
        <v>320</v>
      </c>
      <c r="B155" s="304" t="s">
        <v>321</v>
      </c>
      <c r="C155" s="344">
        <v>58198670</v>
      </c>
      <c r="D155" s="344">
        <v>0</v>
      </c>
      <c r="E155" s="344">
        <v>102588</v>
      </c>
      <c r="F155" s="344">
        <v>58301258</v>
      </c>
      <c r="G155" s="327">
        <v>58301258</v>
      </c>
      <c r="H155" s="327">
        <v>0</v>
      </c>
      <c r="I155" s="342"/>
      <c r="K155" s="203">
        <f t="shared" si="2"/>
        <v>13</v>
      </c>
    </row>
    <row r="156" spans="1:11" s="203" customFormat="1">
      <c r="A156" s="304" t="s">
        <v>322</v>
      </c>
      <c r="B156" s="304" t="s">
        <v>323</v>
      </c>
      <c r="C156" s="344">
        <v>-57644000</v>
      </c>
      <c r="D156" s="344">
        <v>554000</v>
      </c>
      <c r="E156" s="344">
        <v>0</v>
      </c>
      <c r="F156" s="344">
        <v>-58198000</v>
      </c>
      <c r="G156" s="327">
        <v>-58198000</v>
      </c>
      <c r="H156" s="327">
        <v>0</v>
      </c>
      <c r="I156" s="342"/>
      <c r="K156" s="203">
        <f t="shared" si="2"/>
        <v>13</v>
      </c>
    </row>
    <row r="157" spans="1:11" s="203" customFormat="1">
      <c r="A157" s="307" t="s">
        <v>324</v>
      </c>
      <c r="B157" s="307" t="s">
        <v>325</v>
      </c>
      <c r="C157" s="347">
        <v>752070</v>
      </c>
      <c r="D157" s="347">
        <v>752000</v>
      </c>
      <c r="E157" s="347">
        <v>99168</v>
      </c>
      <c r="F157" s="347">
        <v>99238</v>
      </c>
      <c r="G157" s="329">
        <v>99238</v>
      </c>
      <c r="H157" s="329">
        <v>0</v>
      </c>
      <c r="I157" s="342"/>
      <c r="K157" s="203">
        <f t="shared" si="2"/>
        <v>9</v>
      </c>
    </row>
    <row r="158" spans="1:11" s="203" customFormat="1">
      <c r="A158" s="304" t="s">
        <v>326</v>
      </c>
      <c r="B158" s="304" t="s">
        <v>321</v>
      </c>
      <c r="C158" s="344">
        <v>13924070</v>
      </c>
      <c r="D158" s="344">
        <v>0</v>
      </c>
      <c r="E158" s="344">
        <v>99168</v>
      </c>
      <c r="F158" s="344">
        <v>14023238</v>
      </c>
      <c r="G158" s="327">
        <v>14023238</v>
      </c>
      <c r="H158" s="327">
        <v>0</v>
      </c>
      <c r="I158" s="342"/>
      <c r="K158" s="203">
        <f t="shared" si="2"/>
        <v>13</v>
      </c>
    </row>
    <row r="159" spans="1:11" s="203" customFormat="1">
      <c r="A159" s="304" t="s">
        <v>327</v>
      </c>
      <c r="B159" s="304" t="s">
        <v>323</v>
      </c>
      <c r="C159" s="344">
        <v>-13172000</v>
      </c>
      <c r="D159" s="344">
        <v>752000</v>
      </c>
      <c r="E159" s="344">
        <v>0</v>
      </c>
      <c r="F159" s="344">
        <v>-13924000</v>
      </c>
      <c r="G159" s="327">
        <v>-13924000</v>
      </c>
      <c r="H159" s="327">
        <v>0</v>
      </c>
      <c r="I159" s="342"/>
      <c r="K159" s="203">
        <f t="shared" si="2"/>
        <v>13</v>
      </c>
    </row>
    <row r="160" spans="1:11" s="203" customFormat="1">
      <c r="A160" s="307" t="s">
        <v>328</v>
      </c>
      <c r="B160" s="307" t="s">
        <v>329</v>
      </c>
      <c r="C160" s="347">
        <v>166968</v>
      </c>
      <c r="D160" s="347">
        <v>166000</v>
      </c>
      <c r="E160" s="347">
        <v>0</v>
      </c>
      <c r="F160" s="347">
        <v>968</v>
      </c>
      <c r="G160" s="329">
        <v>968</v>
      </c>
      <c r="H160" s="329">
        <v>0</v>
      </c>
      <c r="I160" s="342"/>
      <c r="K160" s="203">
        <f t="shared" si="2"/>
        <v>9</v>
      </c>
    </row>
    <row r="161" spans="1:11" s="203" customFormat="1">
      <c r="A161" s="304" t="s">
        <v>330</v>
      </c>
      <c r="B161" s="304" t="s">
        <v>321</v>
      </c>
      <c r="C161" s="344">
        <v>4916968</v>
      </c>
      <c r="D161" s="344">
        <v>0</v>
      </c>
      <c r="E161" s="344">
        <v>0</v>
      </c>
      <c r="F161" s="344">
        <v>4916968</v>
      </c>
      <c r="G161" s="327">
        <v>4916968</v>
      </c>
      <c r="H161" s="327">
        <v>0</v>
      </c>
      <c r="I161" s="342"/>
      <c r="K161" s="203">
        <f t="shared" si="2"/>
        <v>13</v>
      </c>
    </row>
    <row r="162" spans="1:11" s="203" customFormat="1">
      <c r="A162" s="304" t="s">
        <v>331</v>
      </c>
      <c r="B162" s="304" t="s">
        <v>323</v>
      </c>
      <c r="C162" s="344">
        <v>-4750000</v>
      </c>
      <c r="D162" s="344">
        <v>166000</v>
      </c>
      <c r="E162" s="344">
        <v>0</v>
      </c>
      <c r="F162" s="344">
        <v>-4916000</v>
      </c>
      <c r="G162" s="327">
        <v>-4916000</v>
      </c>
      <c r="H162" s="327">
        <v>0</v>
      </c>
      <c r="I162" s="342"/>
      <c r="K162" s="203">
        <f t="shared" si="2"/>
        <v>13</v>
      </c>
    </row>
    <row r="163" spans="1:11" s="203" customFormat="1">
      <c r="A163" s="307" t="s">
        <v>332</v>
      </c>
      <c r="B163" s="307" t="s">
        <v>333</v>
      </c>
      <c r="C163" s="347">
        <v>54969025</v>
      </c>
      <c r="D163" s="347">
        <v>54969000</v>
      </c>
      <c r="E163" s="347">
        <v>48380566</v>
      </c>
      <c r="F163" s="347">
        <v>48380591</v>
      </c>
      <c r="G163" s="329">
        <v>48380591</v>
      </c>
      <c r="H163" s="329">
        <v>0</v>
      </c>
      <c r="I163" s="342"/>
      <c r="K163" s="203">
        <f t="shared" si="2"/>
        <v>9</v>
      </c>
    </row>
    <row r="164" spans="1:11" s="203" customFormat="1">
      <c r="A164" s="304" t="s">
        <v>334</v>
      </c>
      <c r="B164" s="304" t="s">
        <v>321</v>
      </c>
      <c r="C164" s="344">
        <v>128095025</v>
      </c>
      <c r="D164" s="344">
        <v>0</v>
      </c>
      <c r="E164" s="344">
        <v>48380566</v>
      </c>
      <c r="F164" s="344">
        <v>176475591</v>
      </c>
      <c r="G164" s="327">
        <v>176475591</v>
      </c>
      <c r="H164" s="327">
        <v>0</v>
      </c>
      <c r="I164" s="342"/>
      <c r="K164" s="203">
        <f t="shared" si="2"/>
        <v>13</v>
      </c>
    </row>
    <row r="165" spans="1:11" s="203" customFormat="1">
      <c r="A165" s="304" t="s">
        <v>335</v>
      </c>
      <c r="B165" s="304" t="s">
        <v>323</v>
      </c>
      <c r="C165" s="344">
        <v>-73126000</v>
      </c>
      <c r="D165" s="344">
        <v>54969000</v>
      </c>
      <c r="E165" s="344">
        <v>0</v>
      </c>
      <c r="F165" s="344">
        <v>-128095000</v>
      </c>
      <c r="G165" s="327">
        <v>-128095000</v>
      </c>
      <c r="H165" s="327">
        <v>0</v>
      </c>
      <c r="I165" s="342"/>
      <c r="K165" s="203">
        <f t="shared" si="2"/>
        <v>13</v>
      </c>
    </row>
    <row r="166" spans="1:11" s="203" customFormat="1">
      <c r="A166" s="307" t="s">
        <v>336</v>
      </c>
      <c r="B166" s="307" t="s">
        <v>337</v>
      </c>
      <c r="C166" s="347">
        <v>884636</v>
      </c>
      <c r="D166" s="347">
        <v>884000</v>
      </c>
      <c r="E166" s="347">
        <v>2209001</v>
      </c>
      <c r="F166" s="347">
        <v>2209637</v>
      </c>
      <c r="G166" s="329">
        <v>2209637</v>
      </c>
      <c r="H166" s="329">
        <v>0</v>
      </c>
      <c r="I166" s="342"/>
      <c r="K166" s="203">
        <f t="shared" si="2"/>
        <v>9</v>
      </c>
    </row>
    <row r="167" spans="1:11" s="203" customFormat="1">
      <c r="A167" s="304" t="s">
        <v>338</v>
      </c>
      <c r="B167" s="304" t="s">
        <v>339</v>
      </c>
      <c r="C167" s="344">
        <v>43319949</v>
      </c>
      <c r="D167" s="344">
        <v>0</v>
      </c>
      <c r="E167" s="344">
        <v>2209001</v>
      </c>
      <c r="F167" s="344">
        <v>45528950</v>
      </c>
      <c r="G167" s="327">
        <v>45528950</v>
      </c>
      <c r="H167" s="327">
        <v>0</v>
      </c>
      <c r="I167" s="342"/>
      <c r="K167" s="203">
        <f t="shared" si="2"/>
        <v>13</v>
      </c>
    </row>
    <row r="168" spans="1:11" s="203" customFormat="1">
      <c r="A168" s="304" t="s">
        <v>340</v>
      </c>
      <c r="B168" s="304" t="s">
        <v>341</v>
      </c>
      <c r="C168" s="344">
        <v>-42435959</v>
      </c>
      <c r="D168" s="344">
        <v>883354</v>
      </c>
      <c r="E168" s="344">
        <v>0</v>
      </c>
      <c r="F168" s="344">
        <v>-43319313</v>
      </c>
      <c r="G168" s="327">
        <v>-43319313</v>
      </c>
      <c r="H168" s="327">
        <v>0</v>
      </c>
      <c r="I168" s="342"/>
      <c r="K168" s="203">
        <f t="shared" si="2"/>
        <v>13</v>
      </c>
    </row>
    <row r="169" spans="1:11" s="203" customFormat="1" ht="25.5">
      <c r="A169" s="304" t="s">
        <v>342</v>
      </c>
      <c r="B169" s="304" t="s">
        <v>343</v>
      </c>
      <c r="C169" s="344">
        <v>154687</v>
      </c>
      <c r="D169" s="344">
        <v>0</v>
      </c>
      <c r="E169" s="344">
        <v>0</v>
      </c>
      <c r="F169" s="344">
        <v>154687</v>
      </c>
      <c r="G169" s="327">
        <v>154687</v>
      </c>
      <c r="H169" s="327">
        <v>0</v>
      </c>
      <c r="I169" s="342"/>
      <c r="K169" s="203">
        <f t="shared" si="2"/>
        <v>13</v>
      </c>
    </row>
    <row r="170" spans="1:11" s="203" customFormat="1" ht="25.5">
      <c r="A170" s="304" t="s">
        <v>344</v>
      </c>
      <c r="B170" s="304" t="s">
        <v>345</v>
      </c>
      <c r="C170" s="344">
        <v>-154041</v>
      </c>
      <c r="D170" s="344">
        <v>646</v>
      </c>
      <c r="E170" s="344">
        <v>0</v>
      </c>
      <c r="F170" s="344">
        <v>-154687</v>
      </c>
      <c r="G170" s="327">
        <v>-154687</v>
      </c>
      <c r="H170" s="327">
        <v>0</v>
      </c>
      <c r="I170" s="342"/>
      <c r="K170" s="203">
        <f t="shared" si="2"/>
        <v>13</v>
      </c>
    </row>
    <row r="171" spans="1:11" s="203" customFormat="1">
      <c r="A171" s="307" t="s">
        <v>346</v>
      </c>
      <c r="B171" s="307" t="s">
        <v>347</v>
      </c>
      <c r="C171" s="347">
        <v>404</v>
      </c>
      <c r="D171" s="347">
        <v>0</v>
      </c>
      <c r="E171" s="347">
        <v>0</v>
      </c>
      <c r="F171" s="347">
        <v>404</v>
      </c>
      <c r="G171" s="329">
        <v>404</v>
      </c>
      <c r="H171" s="329">
        <v>0</v>
      </c>
      <c r="I171" s="342"/>
      <c r="K171" s="203">
        <f t="shared" si="2"/>
        <v>9</v>
      </c>
    </row>
    <row r="172" spans="1:11" s="203" customFormat="1">
      <c r="A172" s="304" t="s">
        <v>348</v>
      </c>
      <c r="B172" s="304" t="s">
        <v>321</v>
      </c>
      <c r="C172" s="344">
        <v>10375404</v>
      </c>
      <c r="D172" s="344">
        <v>0</v>
      </c>
      <c r="E172" s="344">
        <v>0</v>
      </c>
      <c r="F172" s="344">
        <v>10375404</v>
      </c>
      <c r="G172" s="327">
        <v>10375404</v>
      </c>
      <c r="H172" s="327">
        <v>0</v>
      </c>
      <c r="I172" s="342"/>
      <c r="K172" s="203">
        <f t="shared" si="2"/>
        <v>13</v>
      </c>
    </row>
    <row r="173" spans="1:11" s="203" customFormat="1">
      <c r="A173" s="304" t="s">
        <v>349</v>
      </c>
      <c r="B173" s="304" t="s">
        <v>323</v>
      </c>
      <c r="C173" s="344">
        <v>-10375000</v>
      </c>
      <c r="D173" s="344">
        <v>0</v>
      </c>
      <c r="E173" s="344">
        <v>0</v>
      </c>
      <c r="F173" s="344">
        <v>-10375000</v>
      </c>
      <c r="G173" s="327">
        <v>-10375000</v>
      </c>
      <c r="H173" s="327">
        <v>0</v>
      </c>
      <c r="I173" s="342"/>
      <c r="K173" s="203">
        <f t="shared" si="2"/>
        <v>13</v>
      </c>
    </row>
    <row r="174" spans="1:11" s="203" customFormat="1" ht="25.5">
      <c r="A174" s="307" t="s">
        <v>350</v>
      </c>
      <c r="B174" s="307" t="s">
        <v>351</v>
      </c>
      <c r="C174" s="347">
        <v>153253</v>
      </c>
      <c r="D174" s="347">
        <v>0</v>
      </c>
      <c r="E174" s="347">
        <v>3512965</v>
      </c>
      <c r="F174" s="347">
        <v>3666218</v>
      </c>
      <c r="G174" s="329">
        <v>3666218</v>
      </c>
      <c r="H174" s="329">
        <v>0</v>
      </c>
      <c r="I174" s="342"/>
      <c r="K174" s="203">
        <f t="shared" si="2"/>
        <v>9</v>
      </c>
    </row>
    <row r="175" spans="1:11" s="203" customFormat="1">
      <c r="A175" s="304" t="s">
        <v>352</v>
      </c>
      <c r="B175" s="304" t="s">
        <v>321</v>
      </c>
      <c r="C175" s="344">
        <v>29914866</v>
      </c>
      <c r="D175" s="344">
        <v>0</v>
      </c>
      <c r="E175" s="344">
        <v>3512965</v>
      </c>
      <c r="F175" s="344">
        <v>33427831</v>
      </c>
      <c r="G175" s="327">
        <v>33427831</v>
      </c>
      <c r="H175" s="327">
        <v>0</v>
      </c>
      <c r="I175" s="342"/>
      <c r="K175" s="203">
        <f t="shared" si="2"/>
        <v>13</v>
      </c>
    </row>
    <row r="176" spans="1:11" s="203" customFormat="1">
      <c r="A176" s="304" t="s">
        <v>353</v>
      </c>
      <c r="B176" s="304" t="s">
        <v>323</v>
      </c>
      <c r="C176" s="344">
        <v>-29761613</v>
      </c>
      <c r="D176" s="344">
        <v>0</v>
      </c>
      <c r="E176" s="344">
        <v>0</v>
      </c>
      <c r="F176" s="344">
        <v>-29761613</v>
      </c>
      <c r="G176" s="327">
        <v>-29761613</v>
      </c>
      <c r="H176" s="327">
        <v>0</v>
      </c>
      <c r="I176" s="342"/>
      <c r="K176" s="203">
        <f t="shared" si="2"/>
        <v>13</v>
      </c>
    </row>
    <row r="177" spans="1:14" s="203" customFormat="1" ht="25.5">
      <c r="A177" s="307" t="s">
        <v>672</v>
      </c>
      <c r="B177" s="307" t="s">
        <v>673</v>
      </c>
      <c r="C177" s="347">
        <v>0</v>
      </c>
      <c r="D177" s="347">
        <v>0</v>
      </c>
      <c r="E177" s="347">
        <v>0</v>
      </c>
      <c r="F177" s="347">
        <v>0</v>
      </c>
      <c r="G177" s="329">
        <v>0</v>
      </c>
      <c r="H177" s="329">
        <v>0</v>
      </c>
      <c r="I177" s="342"/>
      <c r="K177" s="203">
        <f t="shared" si="2"/>
        <v>9</v>
      </c>
    </row>
    <row r="178" spans="1:14" s="203" customFormat="1">
      <c r="A178" s="304" t="s">
        <v>674</v>
      </c>
      <c r="B178" s="304" t="s">
        <v>321</v>
      </c>
      <c r="C178" s="344">
        <v>0</v>
      </c>
      <c r="D178" s="344">
        <v>0</v>
      </c>
      <c r="E178" s="344">
        <v>0</v>
      </c>
      <c r="F178" s="344">
        <v>0</v>
      </c>
      <c r="G178" s="327">
        <v>0</v>
      </c>
      <c r="H178" s="327">
        <v>0</v>
      </c>
      <c r="I178" s="342"/>
      <c r="K178" s="203">
        <f t="shared" si="2"/>
        <v>13</v>
      </c>
    </row>
    <row r="179" spans="1:14" s="203" customFormat="1">
      <c r="A179" s="304" t="s">
        <v>675</v>
      </c>
      <c r="B179" s="304" t="s">
        <v>323</v>
      </c>
      <c r="C179" s="344">
        <v>0</v>
      </c>
      <c r="D179" s="344">
        <v>0</v>
      </c>
      <c r="E179" s="344">
        <v>0</v>
      </c>
      <c r="F179" s="344">
        <v>0</v>
      </c>
      <c r="G179" s="327">
        <v>0</v>
      </c>
      <c r="H179" s="327">
        <v>0</v>
      </c>
      <c r="I179" s="342"/>
      <c r="J179" s="335"/>
      <c r="K179" s="203">
        <f t="shared" si="2"/>
        <v>13</v>
      </c>
      <c r="L179" s="300"/>
      <c r="M179" s="300"/>
      <c r="N179" s="300"/>
    </row>
    <row r="180" spans="1:14" s="203" customFormat="1">
      <c r="A180" s="307" t="s">
        <v>676</v>
      </c>
      <c r="B180" s="307" t="s">
        <v>677</v>
      </c>
      <c r="C180" s="347">
        <v>0</v>
      </c>
      <c r="D180" s="347">
        <v>0</v>
      </c>
      <c r="E180" s="347">
        <v>0</v>
      </c>
      <c r="F180" s="347">
        <v>0</v>
      </c>
      <c r="G180" s="329">
        <v>0</v>
      </c>
      <c r="H180" s="329">
        <v>0</v>
      </c>
      <c r="I180" s="342"/>
      <c r="J180" s="336"/>
      <c r="K180" s="203">
        <f t="shared" si="2"/>
        <v>9</v>
      </c>
      <c r="L180" s="300"/>
      <c r="M180" s="300"/>
      <c r="N180" s="300"/>
    </row>
    <row r="181" spans="1:14" s="203" customFormat="1">
      <c r="A181" s="290" t="s">
        <v>678</v>
      </c>
      <c r="B181" s="290" t="s">
        <v>321</v>
      </c>
      <c r="C181" s="321">
        <v>0</v>
      </c>
      <c r="D181" s="321">
        <v>0</v>
      </c>
      <c r="E181" s="321">
        <v>0</v>
      </c>
      <c r="F181" s="321">
        <v>0</v>
      </c>
      <c r="G181" s="321">
        <v>0</v>
      </c>
      <c r="H181" s="321">
        <v>0</v>
      </c>
      <c r="I181" s="342"/>
      <c r="J181" s="337"/>
      <c r="K181" s="203">
        <f t="shared" si="2"/>
        <v>13</v>
      </c>
      <c r="L181" s="300"/>
      <c r="M181" s="300"/>
      <c r="N181" s="300"/>
    </row>
    <row r="182" spans="1:14" s="203" customFormat="1">
      <c r="A182" s="290" t="s">
        <v>679</v>
      </c>
      <c r="B182" s="290" t="s">
        <v>323</v>
      </c>
      <c r="C182" s="321">
        <v>0</v>
      </c>
      <c r="D182" s="321">
        <v>0</v>
      </c>
      <c r="E182" s="321">
        <v>0</v>
      </c>
      <c r="F182" s="321">
        <v>0</v>
      </c>
      <c r="G182" s="321">
        <v>0</v>
      </c>
      <c r="H182" s="321">
        <v>0</v>
      </c>
      <c r="I182" s="342"/>
      <c r="J182" s="337"/>
      <c r="K182" s="203">
        <f t="shared" si="2"/>
        <v>13</v>
      </c>
      <c r="L182" s="300"/>
      <c r="M182" s="300"/>
      <c r="N182" s="300"/>
    </row>
    <row r="183" spans="1:14" s="203" customFormat="1">
      <c r="A183" s="307" t="s">
        <v>680</v>
      </c>
      <c r="B183" s="307" t="s">
        <v>681</v>
      </c>
      <c r="C183" s="347">
        <v>0</v>
      </c>
      <c r="D183" s="347">
        <v>0</v>
      </c>
      <c r="E183" s="347">
        <v>0</v>
      </c>
      <c r="F183" s="347">
        <v>0</v>
      </c>
      <c r="G183" s="329">
        <v>0</v>
      </c>
      <c r="H183" s="329">
        <v>0</v>
      </c>
      <c r="I183" s="342"/>
      <c r="K183" s="203">
        <f t="shared" si="2"/>
        <v>9</v>
      </c>
    </row>
    <row r="184" spans="1:14" s="203" customFormat="1">
      <c r="A184" s="304" t="s">
        <v>682</v>
      </c>
      <c r="B184" s="304" t="s">
        <v>321</v>
      </c>
      <c r="C184" s="344">
        <v>0</v>
      </c>
      <c r="D184" s="344">
        <v>0</v>
      </c>
      <c r="E184" s="344">
        <v>0</v>
      </c>
      <c r="F184" s="344">
        <v>0</v>
      </c>
      <c r="G184" s="327">
        <v>0</v>
      </c>
      <c r="H184" s="327">
        <v>0</v>
      </c>
      <c r="I184" s="342"/>
      <c r="K184" s="203">
        <f t="shared" si="2"/>
        <v>13</v>
      </c>
    </row>
    <row r="185" spans="1:14" s="203" customFormat="1">
      <c r="A185" s="290" t="s">
        <v>683</v>
      </c>
      <c r="B185" s="290" t="s">
        <v>323</v>
      </c>
      <c r="C185" s="321">
        <v>0</v>
      </c>
      <c r="D185" s="321">
        <v>0</v>
      </c>
      <c r="E185" s="321">
        <v>0</v>
      </c>
      <c r="F185" s="321">
        <v>0</v>
      </c>
      <c r="G185" s="321">
        <v>0</v>
      </c>
      <c r="H185" s="321">
        <v>0</v>
      </c>
      <c r="I185" s="342"/>
      <c r="K185" s="203">
        <f t="shared" si="2"/>
        <v>13</v>
      </c>
    </row>
    <row r="186" spans="1:14" s="203" customFormat="1">
      <c r="A186" s="308" t="s">
        <v>684</v>
      </c>
      <c r="B186" s="308" t="s">
        <v>174</v>
      </c>
      <c r="C186" s="343">
        <v>0</v>
      </c>
      <c r="D186" s="343">
        <v>0</v>
      </c>
      <c r="E186" s="343">
        <v>0</v>
      </c>
      <c r="F186" s="343">
        <v>0</v>
      </c>
      <c r="G186" s="343">
        <v>0</v>
      </c>
      <c r="H186" s="343">
        <v>0</v>
      </c>
      <c r="I186" s="342"/>
      <c r="K186" s="203">
        <f t="shared" si="2"/>
        <v>6</v>
      </c>
    </row>
    <row r="187" spans="1:14" s="203" customFormat="1">
      <c r="A187" s="306" t="s">
        <v>685</v>
      </c>
      <c r="B187" s="306" t="s">
        <v>686</v>
      </c>
      <c r="C187" s="319">
        <v>0</v>
      </c>
      <c r="D187" s="319">
        <v>0</v>
      </c>
      <c r="E187" s="319">
        <v>0</v>
      </c>
      <c r="F187" s="319">
        <v>0</v>
      </c>
      <c r="G187" s="319">
        <v>0</v>
      </c>
      <c r="H187" s="319">
        <v>0</v>
      </c>
      <c r="I187" s="342"/>
      <c r="K187" s="203">
        <f t="shared" si="2"/>
        <v>9</v>
      </c>
    </row>
    <row r="188" spans="1:14" s="203" customFormat="1">
      <c r="A188" s="304" t="s">
        <v>687</v>
      </c>
      <c r="B188" s="304" t="s">
        <v>686</v>
      </c>
      <c r="C188" s="344">
        <v>0</v>
      </c>
      <c r="D188" s="344">
        <v>0</v>
      </c>
      <c r="E188" s="344">
        <v>0</v>
      </c>
      <c r="F188" s="344">
        <v>0</v>
      </c>
      <c r="G188" s="327">
        <v>0</v>
      </c>
      <c r="H188" s="327">
        <v>0</v>
      </c>
      <c r="I188" s="342"/>
      <c r="K188" s="203">
        <f t="shared" si="2"/>
        <v>13</v>
      </c>
    </row>
    <row r="189" spans="1:14" s="203" customFormat="1">
      <c r="A189" s="307" t="s">
        <v>688</v>
      </c>
      <c r="B189" s="307" t="s">
        <v>689</v>
      </c>
      <c r="C189" s="347">
        <v>0</v>
      </c>
      <c r="D189" s="347">
        <v>0</v>
      </c>
      <c r="E189" s="347">
        <v>0</v>
      </c>
      <c r="F189" s="347">
        <v>0</v>
      </c>
      <c r="G189" s="329">
        <v>0</v>
      </c>
      <c r="H189" s="329">
        <v>0</v>
      </c>
      <c r="I189" s="342"/>
      <c r="K189" s="203">
        <f t="shared" si="2"/>
        <v>9</v>
      </c>
    </row>
    <row r="190" spans="1:14" s="203" customFormat="1">
      <c r="A190" s="290" t="s">
        <v>690</v>
      </c>
      <c r="B190" s="290" t="s">
        <v>689</v>
      </c>
      <c r="C190" s="321">
        <v>0</v>
      </c>
      <c r="D190" s="321">
        <v>0</v>
      </c>
      <c r="E190" s="321">
        <v>0</v>
      </c>
      <c r="F190" s="321">
        <v>0</v>
      </c>
      <c r="G190" s="321">
        <v>0</v>
      </c>
      <c r="H190" s="321">
        <v>0</v>
      </c>
      <c r="I190" s="342"/>
      <c r="K190" s="203">
        <f t="shared" si="2"/>
        <v>13</v>
      </c>
    </row>
    <row r="191" spans="1:14" s="203" customFormat="1">
      <c r="A191" s="307" t="s">
        <v>691</v>
      </c>
      <c r="B191" s="307" t="s">
        <v>692</v>
      </c>
      <c r="C191" s="347">
        <v>0</v>
      </c>
      <c r="D191" s="347">
        <v>0</v>
      </c>
      <c r="E191" s="347">
        <v>0</v>
      </c>
      <c r="F191" s="347">
        <v>0</v>
      </c>
      <c r="G191" s="329">
        <v>0</v>
      </c>
      <c r="H191" s="329">
        <v>0</v>
      </c>
      <c r="I191" s="342"/>
      <c r="K191" s="203">
        <f t="shared" si="2"/>
        <v>9</v>
      </c>
    </row>
    <row r="192" spans="1:14" s="203" customFormat="1">
      <c r="A192" s="304" t="s">
        <v>693</v>
      </c>
      <c r="B192" s="304" t="s">
        <v>692</v>
      </c>
      <c r="C192" s="344">
        <v>0</v>
      </c>
      <c r="D192" s="344">
        <v>0</v>
      </c>
      <c r="E192" s="344">
        <v>0</v>
      </c>
      <c r="F192" s="344">
        <v>0</v>
      </c>
      <c r="G192" s="327">
        <v>0</v>
      </c>
      <c r="H192" s="327">
        <v>0</v>
      </c>
      <c r="I192" s="342"/>
      <c r="K192" s="203">
        <f t="shared" si="2"/>
        <v>13</v>
      </c>
    </row>
    <row r="193" spans="1:11" s="203" customFormat="1">
      <c r="A193" s="307" t="s">
        <v>694</v>
      </c>
      <c r="B193" s="307" t="s">
        <v>207</v>
      </c>
      <c r="C193" s="347">
        <v>0</v>
      </c>
      <c r="D193" s="347">
        <v>0</v>
      </c>
      <c r="E193" s="347">
        <v>0</v>
      </c>
      <c r="F193" s="347">
        <v>0</v>
      </c>
      <c r="G193" s="329">
        <v>0</v>
      </c>
      <c r="H193" s="329">
        <v>0</v>
      </c>
      <c r="I193" s="342"/>
      <c r="K193" s="203">
        <f t="shared" si="2"/>
        <v>9</v>
      </c>
    </row>
    <row r="194" spans="1:11" s="203" customFormat="1">
      <c r="A194" s="304" t="s">
        <v>695</v>
      </c>
      <c r="B194" s="304" t="s">
        <v>207</v>
      </c>
      <c r="C194" s="344">
        <v>0</v>
      </c>
      <c r="D194" s="344">
        <v>0</v>
      </c>
      <c r="E194" s="344">
        <v>0</v>
      </c>
      <c r="F194" s="344">
        <v>0</v>
      </c>
      <c r="G194" s="327">
        <v>0</v>
      </c>
      <c r="H194" s="327">
        <v>0</v>
      </c>
      <c r="I194" s="342"/>
      <c r="K194" s="203">
        <f t="shared" si="2"/>
        <v>13</v>
      </c>
    </row>
    <row r="195" spans="1:11" s="203" customFormat="1">
      <c r="A195" s="307" t="s">
        <v>696</v>
      </c>
      <c r="B195" s="307" t="s">
        <v>697</v>
      </c>
      <c r="C195" s="347">
        <v>0</v>
      </c>
      <c r="D195" s="347">
        <v>0</v>
      </c>
      <c r="E195" s="347">
        <v>0</v>
      </c>
      <c r="F195" s="347">
        <v>0</v>
      </c>
      <c r="G195" s="329">
        <v>0</v>
      </c>
      <c r="H195" s="329">
        <v>0</v>
      </c>
      <c r="I195" s="342"/>
      <c r="K195" s="203">
        <f t="shared" si="2"/>
        <v>9</v>
      </c>
    </row>
    <row r="196" spans="1:11" s="203" customFormat="1">
      <c r="A196" s="304" t="s">
        <v>698</v>
      </c>
      <c r="B196" s="304" t="s">
        <v>697</v>
      </c>
      <c r="C196" s="344">
        <v>0</v>
      </c>
      <c r="D196" s="344">
        <v>0</v>
      </c>
      <c r="E196" s="344">
        <v>0</v>
      </c>
      <c r="F196" s="344">
        <v>0</v>
      </c>
      <c r="G196" s="327">
        <v>0</v>
      </c>
      <c r="H196" s="327">
        <v>0</v>
      </c>
      <c r="I196" s="342"/>
      <c r="K196" s="203">
        <f t="shared" si="2"/>
        <v>13</v>
      </c>
    </row>
    <row r="197" spans="1:11" s="203" customFormat="1">
      <c r="A197" s="308" t="s">
        <v>38</v>
      </c>
      <c r="B197" s="308" t="s">
        <v>39</v>
      </c>
      <c r="C197" s="343">
        <v>2722655269.8899999</v>
      </c>
      <c r="D197" s="343">
        <v>43070182</v>
      </c>
      <c r="E197" s="343">
        <v>42959732</v>
      </c>
      <c r="F197" s="343">
        <v>2722544819.8899999</v>
      </c>
      <c r="G197" s="343">
        <v>2515598000</v>
      </c>
      <c r="H197" s="343">
        <v>206946819.88999999</v>
      </c>
      <c r="I197" s="342"/>
      <c r="K197" s="203">
        <f t="shared" si="2"/>
        <v>6</v>
      </c>
    </row>
    <row r="198" spans="1:11" s="203" customFormat="1">
      <c r="A198" s="307" t="s">
        <v>699</v>
      </c>
      <c r="B198" s="307" t="s">
        <v>700</v>
      </c>
      <c r="C198" s="347">
        <v>0</v>
      </c>
      <c r="D198" s="347">
        <v>0</v>
      </c>
      <c r="E198" s="347">
        <v>0</v>
      </c>
      <c r="F198" s="347">
        <v>0</v>
      </c>
      <c r="G198" s="329">
        <v>0</v>
      </c>
      <c r="H198" s="329">
        <v>0</v>
      </c>
      <c r="I198" s="342"/>
      <c r="K198" s="203">
        <f t="shared" si="2"/>
        <v>9</v>
      </c>
    </row>
    <row r="199" spans="1:11" s="203" customFormat="1">
      <c r="A199" s="304" t="s">
        <v>701</v>
      </c>
      <c r="B199" s="304" t="s">
        <v>700</v>
      </c>
      <c r="C199" s="344">
        <v>0</v>
      </c>
      <c r="D199" s="344">
        <v>0</v>
      </c>
      <c r="E199" s="344">
        <v>0</v>
      </c>
      <c r="F199" s="344">
        <v>0</v>
      </c>
      <c r="G199" s="327">
        <v>0</v>
      </c>
      <c r="H199" s="327">
        <v>0</v>
      </c>
      <c r="I199" s="342"/>
      <c r="K199" s="203">
        <f t="shared" si="2"/>
        <v>13</v>
      </c>
    </row>
    <row r="200" spans="1:11" s="203" customFormat="1">
      <c r="A200" s="306" t="s">
        <v>702</v>
      </c>
      <c r="B200" s="306" t="s">
        <v>703</v>
      </c>
      <c r="C200" s="319">
        <v>0</v>
      </c>
      <c r="D200" s="319">
        <v>0</v>
      </c>
      <c r="E200" s="319">
        <v>0</v>
      </c>
      <c r="F200" s="319">
        <v>0</v>
      </c>
      <c r="G200" s="319">
        <v>0</v>
      </c>
      <c r="H200" s="319">
        <v>0</v>
      </c>
      <c r="I200" s="342"/>
      <c r="K200" s="203">
        <f t="shared" ref="K200:K263" si="3">+LEN(A200)</f>
        <v>9</v>
      </c>
    </row>
    <row r="201" spans="1:11" s="203" customFormat="1">
      <c r="A201" s="290" t="s">
        <v>704</v>
      </c>
      <c r="B201" s="290" t="s">
        <v>703</v>
      </c>
      <c r="C201" s="321">
        <v>0</v>
      </c>
      <c r="D201" s="321">
        <v>0</v>
      </c>
      <c r="E201" s="321">
        <v>0</v>
      </c>
      <c r="F201" s="321">
        <v>0</v>
      </c>
      <c r="G201" s="321">
        <v>0</v>
      </c>
      <c r="H201" s="321">
        <v>0</v>
      </c>
      <c r="I201" s="342"/>
      <c r="K201" s="203">
        <f t="shared" si="3"/>
        <v>13</v>
      </c>
    </row>
    <row r="202" spans="1:11" s="203" customFormat="1">
      <c r="A202" s="306" t="s">
        <v>705</v>
      </c>
      <c r="B202" s="306" t="s">
        <v>270</v>
      </c>
      <c r="C202" s="319">
        <v>0</v>
      </c>
      <c r="D202" s="319">
        <v>0</v>
      </c>
      <c r="E202" s="319">
        <v>0</v>
      </c>
      <c r="F202" s="319">
        <v>0</v>
      </c>
      <c r="G202" s="319">
        <v>0</v>
      </c>
      <c r="H202" s="319">
        <v>0</v>
      </c>
      <c r="I202" s="342"/>
      <c r="K202" s="203">
        <f t="shared" si="3"/>
        <v>9</v>
      </c>
    </row>
    <row r="203" spans="1:11" s="203" customFormat="1">
      <c r="A203" s="304" t="s">
        <v>706</v>
      </c>
      <c r="B203" s="304" t="s">
        <v>270</v>
      </c>
      <c r="C203" s="344">
        <v>0</v>
      </c>
      <c r="D203" s="344">
        <v>0</v>
      </c>
      <c r="E203" s="344">
        <v>0</v>
      </c>
      <c r="F203" s="344">
        <v>0</v>
      </c>
      <c r="G203" s="327">
        <v>0</v>
      </c>
      <c r="H203" s="327">
        <v>0</v>
      </c>
      <c r="I203" s="342"/>
      <c r="K203" s="203">
        <f t="shared" si="3"/>
        <v>13</v>
      </c>
    </row>
    <row r="204" spans="1:11" s="203" customFormat="1">
      <c r="A204" s="307" t="s">
        <v>707</v>
      </c>
      <c r="B204" s="307" t="s">
        <v>708</v>
      </c>
      <c r="C204" s="347">
        <v>0</v>
      </c>
      <c r="D204" s="347">
        <v>0</v>
      </c>
      <c r="E204" s="347">
        <v>0</v>
      </c>
      <c r="F204" s="347">
        <v>0</v>
      </c>
      <c r="G204" s="329">
        <v>0</v>
      </c>
      <c r="H204" s="329">
        <v>0</v>
      </c>
      <c r="I204" s="342"/>
      <c r="K204" s="203">
        <f t="shared" si="3"/>
        <v>9</v>
      </c>
    </row>
    <row r="205" spans="1:11" s="203" customFormat="1">
      <c r="A205" s="290" t="s">
        <v>709</v>
      </c>
      <c r="B205" s="290" t="s">
        <v>708</v>
      </c>
      <c r="C205" s="321">
        <v>0</v>
      </c>
      <c r="D205" s="321">
        <v>0</v>
      </c>
      <c r="E205" s="321">
        <v>0</v>
      </c>
      <c r="F205" s="321">
        <v>0</v>
      </c>
      <c r="G205" s="321">
        <v>0</v>
      </c>
      <c r="H205" s="321">
        <v>0</v>
      </c>
      <c r="I205" s="342"/>
      <c r="K205" s="203">
        <f t="shared" si="3"/>
        <v>13</v>
      </c>
    </row>
    <row r="206" spans="1:11" s="203" customFormat="1" ht="25.5">
      <c r="A206" s="306" t="s">
        <v>354</v>
      </c>
      <c r="B206" s="306" t="s">
        <v>355</v>
      </c>
      <c r="C206" s="319">
        <v>0</v>
      </c>
      <c r="D206" s="319">
        <v>8172400</v>
      </c>
      <c r="E206" s="319">
        <v>8172400</v>
      </c>
      <c r="F206" s="319">
        <v>0</v>
      </c>
      <c r="G206" s="319">
        <v>0</v>
      </c>
      <c r="H206" s="319">
        <v>0</v>
      </c>
      <c r="I206" s="342"/>
      <c r="K206" s="203">
        <f t="shared" si="3"/>
        <v>9</v>
      </c>
    </row>
    <row r="207" spans="1:11" s="203" customFormat="1" ht="25.5">
      <c r="A207" s="304" t="s">
        <v>356</v>
      </c>
      <c r="B207" s="304" t="s">
        <v>357</v>
      </c>
      <c r="C207" s="344">
        <v>0</v>
      </c>
      <c r="D207" s="344">
        <v>5446500</v>
      </c>
      <c r="E207" s="344">
        <v>5446500</v>
      </c>
      <c r="F207" s="344">
        <v>0</v>
      </c>
      <c r="G207" s="327">
        <v>0</v>
      </c>
      <c r="H207" s="327">
        <v>0</v>
      </c>
      <c r="I207" s="342"/>
      <c r="K207" s="203">
        <f t="shared" si="3"/>
        <v>13</v>
      </c>
    </row>
    <row r="208" spans="1:11" s="203" customFormat="1">
      <c r="A208" s="304" t="s">
        <v>358</v>
      </c>
      <c r="B208" s="304" t="s">
        <v>359</v>
      </c>
      <c r="C208" s="344">
        <v>0</v>
      </c>
      <c r="D208" s="344">
        <v>2725900</v>
      </c>
      <c r="E208" s="344">
        <v>2725900</v>
      </c>
      <c r="F208" s="344">
        <v>0</v>
      </c>
      <c r="G208" s="327">
        <v>0</v>
      </c>
      <c r="H208" s="327">
        <v>0</v>
      </c>
      <c r="I208" s="342"/>
      <c r="K208" s="203">
        <f t="shared" si="3"/>
        <v>13</v>
      </c>
    </row>
    <row r="209" spans="1:11" s="203" customFormat="1">
      <c r="A209" s="306" t="s">
        <v>360</v>
      </c>
      <c r="B209" s="306" t="s">
        <v>361</v>
      </c>
      <c r="C209" s="319">
        <v>206946819.88999999</v>
      </c>
      <c r="D209" s="319">
        <v>0</v>
      </c>
      <c r="E209" s="319">
        <v>0</v>
      </c>
      <c r="F209" s="319">
        <v>206946819.88999999</v>
      </c>
      <c r="G209" s="319">
        <v>0</v>
      </c>
      <c r="H209" s="319">
        <v>206946819.88999999</v>
      </c>
      <c r="I209" s="342"/>
      <c r="K209" s="203">
        <f t="shared" si="3"/>
        <v>9</v>
      </c>
    </row>
    <row r="210" spans="1:11" s="203" customFormat="1">
      <c r="A210" s="290" t="s">
        <v>362</v>
      </c>
      <c r="B210" s="290" t="s">
        <v>361</v>
      </c>
      <c r="C210" s="321">
        <v>206946819.88999999</v>
      </c>
      <c r="D210" s="321">
        <v>0</v>
      </c>
      <c r="E210" s="321">
        <v>0</v>
      </c>
      <c r="F210" s="321">
        <v>206946819.88999999</v>
      </c>
      <c r="G210" s="321">
        <v>0</v>
      </c>
      <c r="H210" s="321">
        <v>206946819.88999999</v>
      </c>
      <c r="I210" s="342"/>
      <c r="K210" s="203">
        <f t="shared" si="3"/>
        <v>13</v>
      </c>
    </row>
    <row r="211" spans="1:11" s="203" customFormat="1">
      <c r="A211" s="306" t="s">
        <v>363</v>
      </c>
      <c r="B211" s="306" t="s">
        <v>364</v>
      </c>
      <c r="C211" s="319">
        <v>0</v>
      </c>
      <c r="D211" s="319">
        <v>0</v>
      </c>
      <c r="E211" s="319">
        <v>0</v>
      </c>
      <c r="F211" s="319">
        <v>0</v>
      </c>
      <c r="G211" s="319">
        <v>0</v>
      </c>
      <c r="H211" s="319">
        <v>0</v>
      </c>
      <c r="I211" s="342"/>
      <c r="K211" s="203">
        <f t="shared" si="3"/>
        <v>9</v>
      </c>
    </row>
    <row r="212" spans="1:11" s="203" customFormat="1">
      <c r="A212" s="304" t="s">
        <v>365</v>
      </c>
      <c r="B212" s="304" t="s">
        <v>364</v>
      </c>
      <c r="C212" s="344">
        <v>0</v>
      </c>
      <c r="D212" s="344">
        <v>0</v>
      </c>
      <c r="E212" s="344">
        <v>0</v>
      </c>
      <c r="F212" s="344">
        <v>0</v>
      </c>
      <c r="G212" s="327">
        <v>0</v>
      </c>
      <c r="H212" s="327">
        <v>0</v>
      </c>
      <c r="I212" s="342"/>
      <c r="K212" s="203">
        <f t="shared" si="3"/>
        <v>13</v>
      </c>
    </row>
    <row r="213" spans="1:11" s="203" customFormat="1">
      <c r="A213" s="307" t="s">
        <v>366</v>
      </c>
      <c r="B213" s="307" t="s">
        <v>367</v>
      </c>
      <c r="C213" s="347">
        <v>0</v>
      </c>
      <c r="D213" s="347">
        <v>19056900</v>
      </c>
      <c r="E213" s="347">
        <v>19056900</v>
      </c>
      <c r="F213" s="347">
        <v>0</v>
      </c>
      <c r="G213" s="329">
        <v>0</v>
      </c>
      <c r="H213" s="329">
        <v>0</v>
      </c>
      <c r="I213" s="342"/>
      <c r="K213" s="203">
        <f t="shared" si="3"/>
        <v>9</v>
      </c>
    </row>
    <row r="214" spans="1:11" s="203" customFormat="1">
      <c r="A214" s="304" t="s">
        <v>368</v>
      </c>
      <c r="B214" s="304" t="s">
        <v>369</v>
      </c>
      <c r="C214" s="344">
        <v>0</v>
      </c>
      <c r="D214" s="344">
        <v>16331000</v>
      </c>
      <c r="E214" s="344">
        <v>16331000</v>
      </c>
      <c r="F214" s="344">
        <v>0</v>
      </c>
      <c r="G214" s="327">
        <v>0</v>
      </c>
      <c r="H214" s="327">
        <v>0</v>
      </c>
      <c r="I214" s="342"/>
      <c r="K214" s="203">
        <f t="shared" si="3"/>
        <v>13</v>
      </c>
    </row>
    <row r="215" spans="1:11" s="203" customFormat="1">
      <c r="A215" s="304" t="s">
        <v>370</v>
      </c>
      <c r="B215" s="304" t="s">
        <v>371</v>
      </c>
      <c r="C215" s="344">
        <v>0</v>
      </c>
      <c r="D215" s="344">
        <v>2725900</v>
      </c>
      <c r="E215" s="344">
        <v>2725900</v>
      </c>
      <c r="F215" s="344">
        <v>0</v>
      </c>
      <c r="G215" s="327">
        <v>0</v>
      </c>
      <c r="H215" s="327">
        <v>0</v>
      </c>
      <c r="I215" s="342"/>
      <c r="K215" s="203">
        <f t="shared" si="3"/>
        <v>13</v>
      </c>
    </row>
    <row r="216" spans="1:11" s="203" customFormat="1">
      <c r="A216" s="307" t="s">
        <v>372</v>
      </c>
      <c r="B216" s="307" t="s">
        <v>373</v>
      </c>
      <c r="C216" s="347">
        <v>110450</v>
      </c>
      <c r="D216" s="347">
        <v>2356000</v>
      </c>
      <c r="E216" s="347">
        <v>2245550</v>
      </c>
      <c r="F216" s="347">
        <v>0</v>
      </c>
      <c r="G216" s="329">
        <v>0</v>
      </c>
      <c r="H216" s="329">
        <v>0</v>
      </c>
      <c r="I216" s="342"/>
      <c r="K216" s="203">
        <f t="shared" si="3"/>
        <v>9</v>
      </c>
    </row>
    <row r="217" spans="1:11" s="203" customFormat="1">
      <c r="A217" s="304" t="s">
        <v>374</v>
      </c>
      <c r="B217" s="304" t="s">
        <v>373</v>
      </c>
      <c r="C217" s="344">
        <v>110450</v>
      </c>
      <c r="D217" s="344">
        <v>2356000</v>
      </c>
      <c r="E217" s="344">
        <v>2245550</v>
      </c>
      <c r="F217" s="344">
        <v>0</v>
      </c>
      <c r="G217" s="327">
        <v>0</v>
      </c>
      <c r="H217" s="327">
        <v>0</v>
      </c>
      <c r="I217" s="342"/>
      <c r="K217" s="203">
        <f t="shared" si="3"/>
        <v>13</v>
      </c>
    </row>
    <row r="218" spans="1:11" s="203" customFormat="1">
      <c r="A218" s="307" t="s">
        <v>710</v>
      </c>
      <c r="B218" s="307" t="s">
        <v>711</v>
      </c>
      <c r="C218" s="347">
        <v>0</v>
      </c>
      <c r="D218" s="347">
        <v>0</v>
      </c>
      <c r="E218" s="347">
        <v>0</v>
      </c>
      <c r="F218" s="347">
        <v>0</v>
      </c>
      <c r="G218" s="329">
        <v>0</v>
      </c>
      <c r="H218" s="329">
        <v>0</v>
      </c>
      <c r="I218" s="342"/>
      <c r="K218" s="203">
        <f t="shared" si="3"/>
        <v>9</v>
      </c>
    </row>
    <row r="219" spans="1:11" s="203" customFormat="1">
      <c r="A219" s="304" t="s">
        <v>712</v>
      </c>
      <c r="B219" s="304" t="s">
        <v>711</v>
      </c>
      <c r="C219" s="344">
        <v>0</v>
      </c>
      <c r="D219" s="344">
        <v>0</v>
      </c>
      <c r="E219" s="344">
        <v>0</v>
      </c>
      <c r="F219" s="344">
        <v>0</v>
      </c>
      <c r="G219" s="327">
        <v>0</v>
      </c>
      <c r="H219" s="327">
        <v>0</v>
      </c>
      <c r="I219" s="342"/>
      <c r="K219" s="203">
        <f t="shared" si="3"/>
        <v>13</v>
      </c>
    </row>
    <row r="220" spans="1:11" s="203" customFormat="1">
      <c r="A220" s="307" t="s">
        <v>713</v>
      </c>
      <c r="B220" s="307" t="s">
        <v>319</v>
      </c>
      <c r="C220" s="347">
        <v>0</v>
      </c>
      <c r="D220" s="347">
        <v>0</v>
      </c>
      <c r="E220" s="347">
        <v>0</v>
      </c>
      <c r="F220" s="347">
        <v>0</v>
      </c>
      <c r="G220" s="329">
        <v>0</v>
      </c>
      <c r="H220" s="329">
        <v>0</v>
      </c>
      <c r="I220" s="342"/>
      <c r="K220" s="203">
        <f t="shared" si="3"/>
        <v>9</v>
      </c>
    </row>
    <row r="221" spans="1:11" s="203" customFormat="1">
      <c r="A221" s="304" t="s">
        <v>714</v>
      </c>
      <c r="B221" s="304" t="s">
        <v>319</v>
      </c>
      <c r="C221" s="344">
        <v>0</v>
      </c>
      <c r="D221" s="344">
        <v>0</v>
      </c>
      <c r="E221" s="344">
        <v>0</v>
      </c>
      <c r="F221" s="344">
        <v>0</v>
      </c>
      <c r="G221" s="327">
        <v>0</v>
      </c>
      <c r="H221" s="327">
        <v>0</v>
      </c>
      <c r="I221" s="342"/>
      <c r="K221" s="203">
        <f t="shared" si="3"/>
        <v>13</v>
      </c>
    </row>
    <row r="222" spans="1:11" s="203" customFormat="1">
      <c r="A222" s="307" t="s">
        <v>375</v>
      </c>
      <c r="B222" s="307" t="s">
        <v>325</v>
      </c>
      <c r="C222" s="347">
        <v>0</v>
      </c>
      <c r="D222" s="347">
        <v>5094832</v>
      </c>
      <c r="E222" s="347">
        <v>5094832</v>
      </c>
      <c r="F222" s="347">
        <v>0</v>
      </c>
      <c r="G222" s="329">
        <v>0</v>
      </c>
      <c r="H222" s="329">
        <v>0</v>
      </c>
      <c r="I222" s="342"/>
      <c r="K222" s="203">
        <f t="shared" si="3"/>
        <v>9</v>
      </c>
    </row>
    <row r="223" spans="1:11" s="203" customFormat="1">
      <c r="A223" s="304" t="s">
        <v>376</v>
      </c>
      <c r="B223" s="304" t="s">
        <v>325</v>
      </c>
      <c r="C223" s="344">
        <v>0</v>
      </c>
      <c r="D223" s="344">
        <v>5094832</v>
      </c>
      <c r="E223" s="344">
        <v>5094832</v>
      </c>
      <c r="F223" s="344">
        <v>0</v>
      </c>
      <c r="G223" s="327">
        <v>0</v>
      </c>
      <c r="H223" s="327">
        <v>0</v>
      </c>
      <c r="I223" s="342"/>
      <c r="K223" s="203">
        <f t="shared" si="3"/>
        <v>13</v>
      </c>
    </row>
    <row r="224" spans="1:11" s="203" customFormat="1">
      <c r="A224" s="306" t="s">
        <v>580</v>
      </c>
      <c r="B224" s="306" t="s">
        <v>581</v>
      </c>
      <c r="C224" s="319">
        <v>2515598000</v>
      </c>
      <c r="D224" s="319">
        <v>0</v>
      </c>
      <c r="E224" s="319">
        <v>0</v>
      </c>
      <c r="F224" s="319">
        <v>2515598000</v>
      </c>
      <c r="G224" s="319">
        <v>2515598000</v>
      </c>
      <c r="H224" s="319">
        <v>0</v>
      </c>
      <c r="I224" s="342"/>
      <c r="K224" s="203">
        <f t="shared" si="3"/>
        <v>9</v>
      </c>
    </row>
    <row r="225" spans="1:11" s="203" customFormat="1">
      <c r="A225" s="304" t="s">
        <v>582</v>
      </c>
      <c r="B225" s="304" t="s">
        <v>581</v>
      </c>
      <c r="C225" s="344">
        <v>2515598000</v>
      </c>
      <c r="D225" s="344">
        <v>0</v>
      </c>
      <c r="E225" s="344">
        <v>0</v>
      </c>
      <c r="F225" s="344">
        <v>2515598000</v>
      </c>
      <c r="G225" s="327">
        <v>2515598000</v>
      </c>
      <c r="H225" s="327">
        <v>0</v>
      </c>
      <c r="I225" s="342"/>
      <c r="K225" s="203">
        <f t="shared" si="3"/>
        <v>13</v>
      </c>
    </row>
    <row r="226" spans="1:11" s="203" customFormat="1">
      <c r="A226" s="307" t="s">
        <v>377</v>
      </c>
      <c r="B226" s="307" t="s">
        <v>378</v>
      </c>
      <c r="C226" s="347">
        <v>0</v>
      </c>
      <c r="D226" s="347">
        <v>8390050</v>
      </c>
      <c r="E226" s="347">
        <v>8390050</v>
      </c>
      <c r="F226" s="347">
        <v>0</v>
      </c>
      <c r="G226" s="329">
        <v>0</v>
      </c>
      <c r="H226" s="329">
        <v>0</v>
      </c>
      <c r="I226" s="342"/>
      <c r="K226" s="203">
        <f t="shared" si="3"/>
        <v>9</v>
      </c>
    </row>
    <row r="227" spans="1:11" s="203" customFormat="1">
      <c r="A227" s="304" t="s">
        <v>379</v>
      </c>
      <c r="B227" s="304" t="s">
        <v>378</v>
      </c>
      <c r="C227" s="344">
        <v>0</v>
      </c>
      <c r="D227" s="344">
        <v>8390050</v>
      </c>
      <c r="E227" s="344">
        <v>8390050</v>
      </c>
      <c r="F227" s="344">
        <v>0</v>
      </c>
      <c r="G227" s="327">
        <v>0</v>
      </c>
      <c r="H227" s="327">
        <v>0</v>
      </c>
      <c r="I227" s="342"/>
      <c r="K227" s="203">
        <f t="shared" si="3"/>
        <v>13</v>
      </c>
    </row>
    <row r="228" spans="1:11" s="203" customFormat="1">
      <c r="A228" s="307" t="s">
        <v>715</v>
      </c>
      <c r="B228" s="307" t="s">
        <v>716</v>
      </c>
      <c r="C228" s="347">
        <v>0</v>
      </c>
      <c r="D228" s="347">
        <v>0</v>
      </c>
      <c r="E228" s="347">
        <v>0</v>
      </c>
      <c r="F228" s="347">
        <v>0</v>
      </c>
      <c r="G228" s="329">
        <v>0</v>
      </c>
      <c r="H228" s="329">
        <v>0</v>
      </c>
      <c r="I228" s="342"/>
      <c r="K228" s="203">
        <f t="shared" si="3"/>
        <v>9</v>
      </c>
    </row>
    <row r="229" spans="1:11" s="203" customFormat="1">
      <c r="A229" s="304" t="s">
        <v>717</v>
      </c>
      <c r="B229" s="304" t="s">
        <v>716</v>
      </c>
      <c r="C229" s="344">
        <v>0</v>
      </c>
      <c r="D229" s="344">
        <v>0</v>
      </c>
      <c r="E229" s="344">
        <v>0</v>
      </c>
      <c r="F229" s="344">
        <v>0</v>
      </c>
      <c r="G229" s="327">
        <v>0</v>
      </c>
      <c r="H229" s="327">
        <v>0</v>
      </c>
      <c r="I229" s="342"/>
      <c r="K229" s="203">
        <f t="shared" si="3"/>
        <v>13</v>
      </c>
    </row>
    <row r="230" spans="1:11" s="203" customFormat="1">
      <c r="A230" s="310" t="s">
        <v>42</v>
      </c>
      <c r="B230" s="310" t="s">
        <v>43</v>
      </c>
      <c r="C230" s="345">
        <v>1204848662</v>
      </c>
      <c r="D230" s="345">
        <v>605523327</v>
      </c>
      <c r="E230" s="345">
        <v>723611817</v>
      </c>
      <c r="F230" s="345">
        <v>1322937152</v>
      </c>
      <c r="G230" s="346">
        <v>1322937152</v>
      </c>
      <c r="H230" s="346">
        <v>0</v>
      </c>
      <c r="I230" s="342"/>
      <c r="K230" s="203">
        <f t="shared" si="3"/>
        <v>3</v>
      </c>
    </row>
    <row r="231" spans="1:11" s="203" customFormat="1">
      <c r="A231" s="309" t="s">
        <v>45</v>
      </c>
      <c r="B231" s="309" t="s">
        <v>46</v>
      </c>
      <c r="C231" s="348">
        <v>1204848662</v>
      </c>
      <c r="D231" s="348">
        <v>605523327</v>
      </c>
      <c r="E231" s="348">
        <v>723611817</v>
      </c>
      <c r="F231" s="348">
        <v>1322937152</v>
      </c>
      <c r="G231" s="349">
        <v>1322937152</v>
      </c>
      <c r="H231" s="349">
        <v>0</v>
      </c>
      <c r="I231" s="342"/>
      <c r="K231" s="203">
        <f t="shared" si="3"/>
        <v>6</v>
      </c>
    </row>
    <row r="232" spans="1:11" s="203" customFormat="1">
      <c r="A232" s="307" t="s">
        <v>380</v>
      </c>
      <c r="B232" s="307" t="s">
        <v>381</v>
      </c>
      <c r="C232" s="347">
        <v>0</v>
      </c>
      <c r="D232" s="347">
        <v>315953260.52999997</v>
      </c>
      <c r="E232" s="347">
        <v>315953260.52999997</v>
      </c>
      <c r="F232" s="347">
        <v>0</v>
      </c>
      <c r="G232" s="329">
        <v>0</v>
      </c>
      <c r="H232" s="329">
        <v>0</v>
      </c>
      <c r="I232" s="342"/>
      <c r="K232" s="203">
        <f t="shared" si="3"/>
        <v>9</v>
      </c>
    </row>
    <row r="233" spans="1:11" s="203" customFormat="1">
      <c r="A233" s="290" t="s">
        <v>382</v>
      </c>
      <c r="B233" s="290" t="s">
        <v>381</v>
      </c>
      <c r="C233" s="321">
        <v>0</v>
      </c>
      <c r="D233" s="321">
        <v>315953260.52999997</v>
      </c>
      <c r="E233" s="321">
        <v>315953260.52999997</v>
      </c>
      <c r="F233" s="321">
        <v>0</v>
      </c>
      <c r="G233" s="321">
        <v>0</v>
      </c>
      <c r="H233" s="321">
        <v>0</v>
      </c>
      <c r="I233" s="342"/>
      <c r="K233" s="203">
        <f t="shared" si="3"/>
        <v>13</v>
      </c>
    </row>
    <row r="234" spans="1:11" s="203" customFormat="1">
      <c r="A234" s="307" t="s">
        <v>383</v>
      </c>
      <c r="B234" s="307" t="s">
        <v>384</v>
      </c>
      <c r="C234" s="347">
        <v>89840856</v>
      </c>
      <c r="D234" s="347">
        <v>44977759</v>
      </c>
      <c r="E234" s="347">
        <v>54005834</v>
      </c>
      <c r="F234" s="347">
        <v>98868931</v>
      </c>
      <c r="G234" s="329">
        <v>98868931</v>
      </c>
      <c r="H234" s="329">
        <v>0</v>
      </c>
      <c r="I234" s="342"/>
      <c r="K234" s="203">
        <f t="shared" si="3"/>
        <v>9</v>
      </c>
    </row>
    <row r="235" spans="1:11" s="203" customFormat="1">
      <c r="A235" s="304" t="s">
        <v>385</v>
      </c>
      <c r="B235" s="304" t="s">
        <v>384</v>
      </c>
      <c r="C235" s="344">
        <v>89840856</v>
      </c>
      <c r="D235" s="344">
        <v>44977759</v>
      </c>
      <c r="E235" s="344">
        <v>54005834</v>
      </c>
      <c r="F235" s="344">
        <v>98868931</v>
      </c>
      <c r="G235" s="327">
        <v>98868931</v>
      </c>
      <c r="H235" s="327">
        <v>0</v>
      </c>
      <c r="I235" s="342"/>
      <c r="K235" s="203">
        <f t="shared" si="3"/>
        <v>13</v>
      </c>
    </row>
    <row r="236" spans="1:11" s="203" customFormat="1">
      <c r="A236" s="307" t="s">
        <v>386</v>
      </c>
      <c r="B236" s="307" t="s">
        <v>387</v>
      </c>
      <c r="C236" s="347">
        <v>419249336</v>
      </c>
      <c r="D236" s="347">
        <v>22530704</v>
      </c>
      <c r="E236" s="347">
        <v>34984468</v>
      </c>
      <c r="F236" s="347">
        <v>431703100</v>
      </c>
      <c r="G236" s="329">
        <v>431703100</v>
      </c>
      <c r="H236" s="329">
        <v>0</v>
      </c>
      <c r="I236" s="342"/>
      <c r="K236" s="203">
        <f t="shared" si="3"/>
        <v>9</v>
      </c>
    </row>
    <row r="237" spans="1:11" s="203" customFormat="1">
      <c r="A237" s="304" t="s">
        <v>388</v>
      </c>
      <c r="B237" s="304" t="s">
        <v>387</v>
      </c>
      <c r="C237" s="344">
        <v>419249336</v>
      </c>
      <c r="D237" s="344">
        <v>22530704</v>
      </c>
      <c r="E237" s="344">
        <v>34984468</v>
      </c>
      <c r="F237" s="344">
        <v>431703100</v>
      </c>
      <c r="G237" s="327">
        <v>431703100</v>
      </c>
      <c r="H237" s="327">
        <v>0</v>
      </c>
      <c r="I237" s="342"/>
      <c r="K237" s="203">
        <f t="shared" si="3"/>
        <v>13</v>
      </c>
    </row>
    <row r="238" spans="1:11" s="203" customFormat="1">
      <c r="A238" s="307" t="s">
        <v>389</v>
      </c>
      <c r="B238" s="307" t="s">
        <v>390</v>
      </c>
      <c r="C238" s="347">
        <v>363398461</v>
      </c>
      <c r="D238" s="347">
        <v>15911749</v>
      </c>
      <c r="E238" s="347">
        <v>27907446</v>
      </c>
      <c r="F238" s="347">
        <v>375394158</v>
      </c>
      <c r="G238" s="329">
        <v>375394158</v>
      </c>
      <c r="H238" s="329">
        <v>0</v>
      </c>
      <c r="I238" s="342"/>
      <c r="K238" s="203">
        <f t="shared" si="3"/>
        <v>9</v>
      </c>
    </row>
    <row r="239" spans="1:11" s="203" customFormat="1">
      <c r="A239" s="304" t="s">
        <v>391</v>
      </c>
      <c r="B239" s="304" t="s">
        <v>390</v>
      </c>
      <c r="C239" s="344">
        <v>363398461</v>
      </c>
      <c r="D239" s="344">
        <v>15911749</v>
      </c>
      <c r="E239" s="344">
        <v>27907446</v>
      </c>
      <c r="F239" s="344">
        <v>375394158</v>
      </c>
      <c r="G239" s="327">
        <v>375394158</v>
      </c>
      <c r="H239" s="327">
        <v>0</v>
      </c>
      <c r="I239" s="342"/>
      <c r="K239" s="203">
        <f t="shared" si="3"/>
        <v>13</v>
      </c>
    </row>
    <row r="240" spans="1:11" s="203" customFormat="1">
      <c r="A240" s="307" t="s">
        <v>392</v>
      </c>
      <c r="B240" s="307" t="s">
        <v>393</v>
      </c>
      <c r="C240" s="347">
        <v>144061362</v>
      </c>
      <c r="D240" s="347">
        <v>0</v>
      </c>
      <c r="E240" s="347">
        <v>22094512</v>
      </c>
      <c r="F240" s="347">
        <v>166155874</v>
      </c>
      <c r="G240" s="329">
        <v>166155874</v>
      </c>
      <c r="H240" s="329">
        <v>0</v>
      </c>
      <c r="I240" s="342"/>
      <c r="K240" s="203">
        <f t="shared" si="3"/>
        <v>9</v>
      </c>
    </row>
    <row r="241" spans="1:11" s="203" customFormat="1">
      <c r="A241" s="304" t="s">
        <v>394</v>
      </c>
      <c r="B241" s="304" t="s">
        <v>393</v>
      </c>
      <c r="C241" s="344">
        <v>144061362</v>
      </c>
      <c r="D241" s="344">
        <v>0</v>
      </c>
      <c r="E241" s="344">
        <v>22094512</v>
      </c>
      <c r="F241" s="344">
        <v>166155874</v>
      </c>
      <c r="G241" s="327">
        <v>166155874</v>
      </c>
      <c r="H241" s="327">
        <v>0</v>
      </c>
      <c r="I241" s="342"/>
      <c r="K241" s="203">
        <f t="shared" si="3"/>
        <v>13</v>
      </c>
    </row>
    <row r="242" spans="1:11" s="203" customFormat="1">
      <c r="A242" s="306" t="s">
        <v>395</v>
      </c>
      <c r="B242" s="306" t="s">
        <v>396</v>
      </c>
      <c r="C242" s="319">
        <v>46688437</v>
      </c>
      <c r="D242" s="319">
        <v>0</v>
      </c>
      <c r="E242" s="319">
        <v>47298026</v>
      </c>
      <c r="F242" s="319">
        <v>93986463</v>
      </c>
      <c r="G242" s="319">
        <v>93986463</v>
      </c>
      <c r="H242" s="319">
        <v>0</v>
      </c>
      <c r="I242" s="342"/>
      <c r="K242" s="203">
        <f t="shared" si="3"/>
        <v>9</v>
      </c>
    </row>
    <row r="243" spans="1:11" s="203" customFormat="1">
      <c r="A243" s="304" t="s">
        <v>397</v>
      </c>
      <c r="B243" s="304" t="s">
        <v>396</v>
      </c>
      <c r="C243" s="344">
        <v>46688437</v>
      </c>
      <c r="D243" s="344">
        <v>0</v>
      </c>
      <c r="E243" s="344">
        <v>47298026</v>
      </c>
      <c r="F243" s="344">
        <v>93986463</v>
      </c>
      <c r="G243" s="327">
        <v>93986463</v>
      </c>
      <c r="H243" s="327">
        <v>0</v>
      </c>
      <c r="I243" s="342"/>
      <c r="K243" s="203">
        <f t="shared" si="3"/>
        <v>13</v>
      </c>
    </row>
    <row r="244" spans="1:11" s="203" customFormat="1">
      <c r="A244" s="307" t="s">
        <v>398</v>
      </c>
      <c r="B244" s="307" t="s">
        <v>399</v>
      </c>
      <c r="C244" s="347">
        <v>141610210</v>
      </c>
      <c r="D244" s="347">
        <v>8735923</v>
      </c>
      <c r="E244" s="347">
        <v>23954339</v>
      </c>
      <c r="F244" s="347">
        <v>156828626</v>
      </c>
      <c r="G244" s="329">
        <v>156828626</v>
      </c>
      <c r="H244" s="329">
        <v>0</v>
      </c>
      <c r="I244" s="342"/>
      <c r="K244" s="203">
        <f t="shared" si="3"/>
        <v>9</v>
      </c>
    </row>
    <row r="245" spans="1:11" s="203" customFormat="1">
      <c r="A245" s="304" t="s">
        <v>400</v>
      </c>
      <c r="B245" s="304" t="s">
        <v>399</v>
      </c>
      <c r="C245" s="344">
        <v>107040413</v>
      </c>
      <c r="D245" s="344">
        <v>7089667</v>
      </c>
      <c r="E245" s="344">
        <v>19236842</v>
      </c>
      <c r="F245" s="344">
        <v>119187588</v>
      </c>
      <c r="G245" s="327">
        <v>119187588</v>
      </c>
      <c r="H245" s="327">
        <v>0</v>
      </c>
      <c r="I245" s="342"/>
      <c r="K245" s="203">
        <f t="shared" si="3"/>
        <v>13</v>
      </c>
    </row>
    <row r="246" spans="1:11" s="203" customFormat="1">
      <c r="A246" s="304" t="s">
        <v>401</v>
      </c>
      <c r="B246" s="304" t="s">
        <v>402</v>
      </c>
      <c r="C246" s="344">
        <v>34569797</v>
      </c>
      <c r="D246" s="344">
        <v>1646256</v>
      </c>
      <c r="E246" s="344">
        <v>4717497</v>
      </c>
      <c r="F246" s="344">
        <v>37641038</v>
      </c>
      <c r="G246" s="327">
        <v>37641038</v>
      </c>
      <c r="H246" s="327">
        <v>0</v>
      </c>
      <c r="I246" s="342"/>
      <c r="K246" s="203">
        <f t="shared" si="3"/>
        <v>13</v>
      </c>
    </row>
    <row r="247" spans="1:11" s="203" customFormat="1">
      <c r="A247" s="307" t="s">
        <v>403</v>
      </c>
      <c r="B247" s="307" t="s">
        <v>404</v>
      </c>
      <c r="C247" s="347">
        <v>0</v>
      </c>
      <c r="D247" s="347">
        <v>60160814.759999998</v>
      </c>
      <c r="E247" s="347">
        <v>60160814.759999998</v>
      </c>
      <c r="F247" s="347">
        <v>0</v>
      </c>
      <c r="G247" s="329">
        <v>0</v>
      </c>
      <c r="H247" s="329">
        <v>0</v>
      </c>
      <c r="I247" s="342"/>
      <c r="K247" s="203">
        <f t="shared" si="3"/>
        <v>9</v>
      </c>
    </row>
    <row r="248" spans="1:11" s="203" customFormat="1">
      <c r="A248" s="304" t="s">
        <v>405</v>
      </c>
      <c r="B248" s="304" t="s">
        <v>404</v>
      </c>
      <c r="C248" s="344">
        <v>0</v>
      </c>
      <c r="D248" s="344">
        <v>60160814.759999998</v>
      </c>
      <c r="E248" s="344">
        <v>60160814.759999998</v>
      </c>
      <c r="F248" s="344">
        <v>0</v>
      </c>
      <c r="G248" s="327">
        <v>0</v>
      </c>
      <c r="H248" s="327">
        <v>0</v>
      </c>
      <c r="I248" s="342"/>
      <c r="K248" s="203">
        <f t="shared" si="3"/>
        <v>13</v>
      </c>
    </row>
    <row r="249" spans="1:11" s="203" customFormat="1">
      <c r="A249" s="307" t="s">
        <v>406</v>
      </c>
      <c r="B249" s="307" t="s">
        <v>407</v>
      </c>
      <c r="C249" s="347">
        <v>0</v>
      </c>
      <c r="D249" s="347">
        <v>2885200</v>
      </c>
      <c r="E249" s="347">
        <v>2885200</v>
      </c>
      <c r="F249" s="347">
        <v>0</v>
      </c>
      <c r="G249" s="329">
        <v>0</v>
      </c>
      <c r="H249" s="329">
        <v>0</v>
      </c>
      <c r="I249" s="342"/>
      <c r="K249" s="203">
        <f t="shared" si="3"/>
        <v>9</v>
      </c>
    </row>
    <row r="250" spans="1:11" s="203" customFormat="1">
      <c r="A250" s="304" t="s">
        <v>408</v>
      </c>
      <c r="B250" s="304" t="s">
        <v>407</v>
      </c>
      <c r="C250" s="344">
        <v>0</v>
      </c>
      <c r="D250" s="344">
        <v>2885200</v>
      </c>
      <c r="E250" s="344">
        <v>2885200</v>
      </c>
      <c r="F250" s="344">
        <v>0</v>
      </c>
      <c r="G250" s="327">
        <v>0</v>
      </c>
      <c r="H250" s="327">
        <v>0</v>
      </c>
      <c r="I250" s="342"/>
      <c r="K250" s="203">
        <f t="shared" si="3"/>
        <v>13</v>
      </c>
    </row>
    <row r="251" spans="1:11" s="203" customFormat="1">
      <c r="A251" s="307" t="s">
        <v>718</v>
      </c>
      <c r="B251" s="307" t="s">
        <v>719</v>
      </c>
      <c r="C251" s="347">
        <v>0</v>
      </c>
      <c r="D251" s="347">
        <v>0</v>
      </c>
      <c r="E251" s="347">
        <v>0</v>
      </c>
      <c r="F251" s="347">
        <v>0</v>
      </c>
      <c r="G251" s="329">
        <v>0</v>
      </c>
      <c r="H251" s="329">
        <v>0</v>
      </c>
      <c r="I251" s="342"/>
      <c r="K251" s="203">
        <f t="shared" si="3"/>
        <v>9</v>
      </c>
    </row>
    <row r="252" spans="1:11" s="203" customFormat="1">
      <c r="A252" s="304" t="s">
        <v>720</v>
      </c>
      <c r="B252" s="304" t="s">
        <v>719</v>
      </c>
      <c r="C252" s="344">
        <v>0</v>
      </c>
      <c r="D252" s="344">
        <v>0</v>
      </c>
      <c r="E252" s="344">
        <v>0</v>
      </c>
      <c r="F252" s="344">
        <v>0</v>
      </c>
      <c r="G252" s="327">
        <v>0</v>
      </c>
      <c r="H252" s="327">
        <v>0</v>
      </c>
      <c r="I252" s="342"/>
      <c r="K252" s="203">
        <f t="shared" si="3"/>
        <v>13</v>
      </c>
    </row>
    <row r="253" spans="1:11" s="203" customFormat="1">
      <c r="A253" s="307" t="s">
        <v>409</v>
      </c>
      <c r="B253" s="307" t="s">
        <v>410</v>
      </c>
      <c r="C253" s="347">
        <v>0</v>
      </c>
      <c r="D253" s="347">
        <v>61206100</v>
      </c>
      <c r="E253" s="347">
        <v>61206100</v>
      </c>
      <c r="F253" s="347">
        <v>0</v>
      </c>
      <c r="G253" s="329">
        <v>0</v>
      </c>
      <c r="H253" s="329">
        <v>0</v>
      </c>
      <c r="I253" s="342"/>
      <c r="K253" s="203">
        <f t="shared" si="3"/>
        <v>9</v>
      </c>
    </row>
    <row r="254" spans="1:11" s="203" customFormat="1">
      <c r="A254" s="304" t="s">
        <v>411</v>
      </c>
      <c r="B254" s="304" t="s">
        <v>410</v>
      </c>
      <c r="C254" s="344">
        <v>0</v>
      </c>
      <c r="D254" s="344">
        <v>61206100</v>
      </c>
      <c r="E254" s="344">
        <v>61206100</v>
      </c>
      <c r="F254" s="344">
        <v>0</v>
      </c>
      <c r="G254" s="327">
        <v>0</v>
      </c>
      <c r="H254" s="327">
        <v>0</v>
      </c>
      <c r="I254" s="342"/>
      <c r="K254" s="203">
        <f t="shared" si="3"/>
        <v>13</v>
      </c>
    </row>
    <row r="255" spans="1:11" s="203" customFormat="1">
      <c r="A255" s="306" t="s">
        <v>412</v>
      </c>
      <c r="B255" s="306" t="s">
        <v>413</v>
      </c>
      <c r="C255" s="319">
        <v>0</v>
      </c>
      <c r="D255" s="319">
        <v>43562000</v>
      </c>
      <c r="E255" s="319">
        <v>43562000</v>
      </c>
      <c r="F255" s="319">
        <v>0</v>
      </c>
      <c r="G255" s="319">
        <v>0</v>
      </c>
      <c r="H255" s="319">
        <v>0</v>
      </c>
      <c r="I255" s="342"/>
      <c r="K255" s="203">
        <f t="shared" si="3"/>
        <v>9</v>
      </c>
    </row>
    <row r="256" spans="1:11" s="203" customFormat="1">
      <c r="A256" s="304" t="s">
        <v>414</v>
      </c>
      <c r="B256" s="304" t="s">
        <v>413</v>
      </c>
      <c r="C256" s="344">
        <v>0</v>
      </c>
      <c r="D256" s="344">
        <v>43562000</v>
      </c>
      <c r="E256" s="344">
        <v>43562000</v>
      </c>
      <c r="F256" s="344">
        <v>0</v>
      </c>
      <c r="G256" s="327">
        <v>0</v>
      </c>
      <c r="H256" s="327">
        <v>0</v>
      </c>
      <c r="I256" s="342"/>
      <c r="K256" s="203">
        <f t="shared" si="3"/>
        <v>13</v>
      </c>
    </row>
    <row r="257" spans="1:11" s="203" customFormat="1">
      <c r="A257" s="307" t="s">
        <v>415</v>
      </c>
      <c r="B257" s="307" t="s">
        <v>416</v>
      </c>
      <c r="C257" s="347">
        <v>0</v>
      </c>
      <c r="D257" s="347">
        <v>21773000</v>
      </c>
      <c r="E257" s="347">
        <v>21773000</v>
      </c>
      <c r="F257" s="347">
        <v>0</v>
      </c>
      <c r="G257" s="329">
        <v>0</v>
      </c>
      <c r="H257" s="329">
        <v>0</v>
      </c>
      <c r="I257" s="342"/>
      <c r="K257" s="203">
        <f t="shared" si="3"/>
        <v>9</v>
      </c>
    </row>
    <row r="258" spans="1:11" s="203" customFormat="1">
      <c r="A258" s="304" t="s">
        <v>417</v>
      </c>
      <c r="B258" s="304" t="s">
        <v>416</v>
      </c>
      <c r="C258" s="344">
        <v>0</v>
      </c>
      <c r="D258" s="344">
        <v>21773000</v>
      </c>
      <c r="E258" s="344">
        <v>21773000</v>
      </c>
      <c r="F258" s="344">
        <v>0</v>
      </c>
      <c r="G258" s="327">
        <v>0</v>
      </c>
      <c r="H258" s="327">
        <v>0</v>
      </c>
      <c r="I258" s="342"/>
      <c r="K258" s="203">
        <f t="shared" si="3"/>
        <v>13</v>
      </c>
    </row>
    <row r="259" spans="1:11" s="203" customFormat="1">
      <c r="A259" s="307" t="s">
        <v>418</v>
      </c>
      <c r="B259" s="307" t="s">
        <v>419</v>
      </c>
      <c r="C259" s="347">
        <v>0</v>
      </c>
      <c r="D259" s="347">
        <v>7826816.71</v>
      </c>
      <c r="E259" s="347">
        <v>7826816.71</v>
      </c>
      <c r="F259" s="347">
        <v>0</v>
      </c>
      <c r="G259" s="329">
        <v>0</v>
      </c>
      <c r="H259" s="329">
        <v>0</v>
      </c>
      <c r="I259" s="342"/>
      <c r="K259" s="203">
        <f t="shared" si="3"/>
        <v>9</v>
      </c>
    </row>
    <row r="260" spans="1:11" s="203" customFormat="1">
      <c r="A260" s="304" t="s">
        <v>420</v>
      </c>
      <c r="B260" s="304" t="s">
        <v>419</v>
      </c>
      <c r="C260" s="344">
        <v>0</v>
      </c>
      <c r="D260" s="344">
        <v>7826816.71</v>
      </c>
      <c r="E260" s="344">
        <v>7826816.71</v>
      </c>
      <c r="F260" s="344">
        <v>0</v>
      </c>
      <c r="G260" s="327">
        <v>0</v>
      </c>
      <c r="H260" s="327">
        <v>0</v>
      </c>
      <c r="I260" s="342"/>
      <c r="K260" s="203">
        <f t="shared" si="3"/>
        <v>13</v>
      </c>
    </row>
    <row r="261" spans="1:11" s="203" customFormat="1">
      <c r="A261" s="310" t="s">
        <v>58</v>
      </c>
      <c r="B261" s="310" t="s">
        <v>59</v>
      </c>
      <c r="C261" s="345">
        <v>1801923754</v>
      </c>
      <c r="D261" s="345">
        <v>0</v>
      </c>
      <c r="E261" s="345">
        <v>3218652</v>
      </c>
      <c r="F261" s="345">
        <v>1805142406</v>
      </c>
      <c r="G261" s="346">
        <v>0</v>
      </c>
      <c r="H261" s="346">
        <v>1805142406</v>
      </c>
      <c r="I261" s="342"/>
      <c r="K261" s="203">
        <f t="shared" si="3"/>
        <v>3</v>
      </c>
    </row>
    <row r="262" spans="1:11" s="203" customFormat="1">
      <c r="A262" s="309" t="s">
        <v>62</v>
      </c>
      <c r="B262" s="309" t="s">
        <v>63</v>
      </c>
      <c r="C262" s="348">
        <v>1801923754</v>
      </c>
      <c r="D262" s="348">
        <v>0</v>
      </c>
      <c r="E262" s="348">
        <v>3218652</v>
      </c>
      <c r="F262" s="348">
        <v>1805142406</v>
      </c>
      <c r="G262" s="349">
        <v>0</v>
      </c>
      <c r="H262" s="349">
        <v>1805142406</v>
      </c>
      <c r="I262" s="342"/>
      <c r="K262" s="203">
        <f t="shared" si="3"/>
        <v>6</v>
      </c>
    </row>
    <row r="263" spans="1:11" s="203" customFormat="1">
      <c r="A263" s="307" t="s">
        <v>421</v>
      </c>
      <c r="B263" s="307" t="s">
        <v>422</v>
      </c>
      <c r="C263" s="347">
        <v>1801923754</v>
      </c>
      <c r="D263" s="347">
        <v>0</v>
      </c>
      <c r="E263" s="347">
        <v>3218652</v>
      </c>
      <c r="F263" s="347">
        <v>1805142406</v>
      </c>
      <c r="G263" s="329">
        <v>0</v>
      </c>
      <c r="H263" s="329">
        <v>1805142406</v>
      </c>
      <c r="I263" s="342"/>
      <c r="K263" s="203">
        <f t="shared" si="3"/>
        <v>9</v>
      </c>
    </row>
    <row r="264" spans="1:11" s="203" customFormat="1">
      <c r="A264" s="304" t="s">
        <v>423</v>
      </c>
      <c r="B264" s="304" t="s">
        <v>422</v>
      </c>
      <c r="C264" s="344">
        <v>1801923754</v>
      </c>
      <c r="D264" s="344">
        <v>0</v>
      </c>
      <c r="E264" s="344">
        <v>3218652</v>
      </c>
      <c r="F264" s="344">
        <v>1805142406</v>
      </c>
      <c r="G264" s="327">
        <v>0</v>
      </c>
      <c r="H264" s="327">
        <v>1805142406</v>
      </c>
      <c r="I264" s="342"/>
      <c r="K264" s="203">
        <f t="shared" ref="K264:K327" si="4">+LEN(A264)</f>
        <v>13</v>
      </c>
    </row>
    <row r="265" spans="1:11" s="203" customFormat="1">
      <c r="A265" s="138" t="s">
        <v>424</v>
      </c>
      <c r="B265" s="138" t="s">
        <v>75</v>
      </c>
      <c r="C265" s="323">
        <v>15573163376.379999</v>
      </c>
      <c r="D265" s="323">
        <v>0</v>
      </c>
      <c r="E265" s="323">
        <v>0</v>
      </c>
      <c r="F265" s="323">
        <v>15573163376.379999</v>
      </c>
      <c r="G265" s="323">
        <v>0</v>
      </c>
      <c r="H265" s="323">
        <v>15573163376.379999</v>
      </c>
      <c r="I265" s="342"/>
      <c r="K265" s="203">
        <f t="shared" si="4"/>
        <v>1</v>
      </c>
    </row>
    <row r="266" spans="1:11" s="203" customFormat="1">
      <c r="A266" s="140" t="s">
        <v>70</v>
      </c>
      <c r="B266" s="140" t="s">
        <v>79</v>
      </c>
      <c r="C266" s="315">
        <v>15573163376.379999</v>
      </c>
      <c r="D266" s="315">
        <v>0</v>
      </c>
      <c r="E266" s="315">
        <v>0</v>
      </c>
      <c r="F266" s="315">
        <v>15573163376.379999</v>
      </c>
      <c r="G266" s="315">
        <v>0</v>
      </c>
      <c r="H266" s="315">
        <v>15573163376.379999</v>
      </c>
      <c r="I266" s="342"/>
      <c r="K266" s="203">
        <f t="shared" si="4"/>
        <v>3</v>
      </c>
    </row>
    <row r="267" spans="1:11" s="203" customFormat="1">
      <c r="A267" s="308" t="s">
        <v>72</v>
      </c>
      <c r="B267" s="308" t="s">
        <v>82</v>
      </c>
      <c r="C267" s="343">
        <v>12771061542.1</v>
      </c>
      <c r="D267" s="343">
        <v>0</v>
      </c>
      <c r="E267" s="343">
        <v>0</v>
      </c>
      <c r="F267" s="343">
        <v>12771061542.1</v>
      </c>
      <c r="G267" s="343">
        <v>0</v>
      </c>
      <c r="H267" s="343">
        <v>12771061542.1</v>
      </c>
      <c r="I267" s="342"/>
      <c r="K267" s="203">
        <f t="shared" si="4"/>
        <v>6</v>
      </c>
    </row>
    <row r="268" spans="1:11" s="203" customFormat="1">
      <c r="A268" s="307" t="s">
        <v>425</v>
      </c>
      <c r="B268" s="307" t="s">
        <v>426</v>
      </c>
      <c r="C268" s="347">
        <v>12771061542.1</v>
      </c>
      <c r="D268" s="347">
        <v>0</v>
      </c>
      <c r="E268" s="347">
        <v>0</v>
      </c>
      <c r="F268" s="347">
        <v>12771061542.1</v>
      </c>
      <c r="G268" s="329">
        <v>0</v>
      </c>
      <c r="H268" s="329">
        <v>12771061542.1</v>
      </c>
      <c r="I268" s="342"/>
      <c r="K268" s="203">
        <f t="shared" si="4"/>
        <v>9</v>
      </c>
    </row>
    <row r="269" spans="1:11" s="203" customFormat="1">
      <c r="A269" s="304" t="s">
        <v>427</v>
      </c>
      <c r="B269" s="304" t="s">
        <v>428</v>
      </c>
      <c r="C269" s="344">
        <v>12771061542.1</v>
      </c>
      <c r="D269" s="344">
        <v>0</v>
      </c>
      <c r="E269" s="344">
        <v>0</v>
      </c>
      <c r="F269" s="344">
        <v>12771061542.1</v>
      </c>
      <c r="G269" s="327">
        <v>0</v>
      </c>
      <c r="H269" s="327">
        <v>12771061542.1</v>
      </c>
      <c r="I269" s="342"/>
      <c r="K269" s="203">
        <f t="shared" si="4"/>
        <v>13</v>
      </c>
    </row>
    <row r="270" spans="1:11" s="203" customFormat="1">
      <c r="A270" s="309" t="s">
        <v>429</v>
      </c>
      <c r="B270" s="309" t="s">
        <v>430</v>
      </c>
      <c r="C270" s="348">
        <v>2802101834.2800002</v>
      </c>
      <c r="D270" s="348">
        <v>0</v>
      </c>
      <c r="E270" s="348">
        <v>0</v>
      </c>
      <c r="F270" s="348">
        <v>2802101834.2800002</v>
      </c>
      <c r="G270" s="349">
        <v>0</v>
      </c>
      <c r="H270" s="349">
        <v>2802101834.2800002</v>
      </c>
      <c r="I270" s="342"/>
      <c r="K270" s="203">
        <f t="shared" si="4"/>
        <v>6</v>
      </c>
    </row>
    <row r="271" spans="1:11" s="203" customFormat="1">
      <c r="A271" s="307" t="s">
        <v>431</v>
      </c>
      <c r="B271" s="307" t="s">
        <v>432</v>
      </c>
      <c r="C271" s="347">
        <v>6036583545.0900002</v>
      </c>
      <c r="D271" s="347">
        <v>0</v>
      </c>
      <c r="E271" s="347">
        <v>0</v>
      </c>
      <c r="F271" s="347">
        <v>6036583545.0900002</v>
      </c>
      <c r="G271" s="329">
        <v>0</v>
      </c>
      <c r="H271" s="329">
        <v>6036583545.0900002</v>
      </c>
      <c r="I271" s="342"/>
      <c r="K271" s="203">
        <f t="shared" si="4"/>
        <v>9</v>
      </c>
    </row>
    <row r="272" spans="1:11" s="203" customFormat="1">
      <c r="A272" s="304" t="s">
        <v>433</v>
      </c>
      <c r="B272" s="304" t="s">
        <v>432</v>
      </c>
      <c r="C272" s="344">
        <v>5928424260</v>
      </c>
      <c r="D272" s="344">
        <v>0</v>
      </c>
      <c r="E272" s="344">
        <v>0</v>
      </c>
      <c r="F272" s="344">
        <v>5928424260</v>
      </c>
      <c r="G272" s="327">
        <v>0</v>
      </c>
      <c r="H272" s="327">
        <v>5928424260</v>
      </c>
      <c r="I272" s="342"/>
      <c r="K272" s="203">
        <f t="shared" si="4"/>
        <v>13</v>
      </c>
    </row>
    <row r="273" spans="1:11" s="203" customFormat="1" ht="25.5">
      <c r="A273" s="304" t="s">
        <v>434</v>
      </c>
      <c r="B273" s="304" t="s">
        <v>435</v>
      </c>
      <c r="C273" s="344">
        <v>108159285.09</v>
      </c>
      <c r="D273" s="344">
        <v>0</v>
      </c>
      <c r="E273" s="344">
        <v>0</v>
      </c>
      <c r="F273" s="344">
        <v>108159285.09</v>
      </c>
      <c r="G273" s="327">
        <v>0</v>
      </c>
      <c r="H273" s="327">
        <v>108159285.09</v>
      </c>
      <c r="I273" s="342"/>
      <c r="K273" s="203">
        <f t="shared" si="4"/>
        <v>13</v>
      </c>
    </row>
    <row r="274" spans="1:11" s="203" customFormat="1">
      <c r="A274" s="307" t="s">
        <v>436</v>
      </c>
      <c r="B274" s="307" t="s">
        <v>437</v>
      </c>
      <c r="C274" s="347">
        <v>-3234481710.8099999</v>
      </c>
      <c r="D274" s="347">
        <v>0</v>
      </c>
      <c r="E274" s="347">
        <v>0</v>
      </c>
      <c r="F274" s="347">
        <v>-3234481710.8099999</v>
      </c>
      <c r="G274" s="329">
        <v>0</v>
      </c>
      <c r="H274" s="329">
        <v>-3234481710.8099999</v>
      </c>
      <c r="I274" s="342"/>
      <c r="K274" s="203">
        <f t="shared" si="4"/>
        <v>9</v>
      </c>
    </row>
    <row r="275" spans="1:11" s="203" customFormat="1">
      <c r="A275" s="304" t="s">
        <v>438</v>
      </c>
      <c r="B275" s="304" t="s">
        <v>437</v>
      </c>
      <c r="C275" s="344">
        <v>-3181349384.8099999</v>
      </c>
      <c r="D275" s="344">
        <v>0</v>
      </c>
      <c r="E275" s="344">
        <v>0</v>
      </c>
      <c r="F275" s="344">
        <v>-3181349384.8099999</v>
      </c>
      <c r="G275" s="327">
        <v>0</v>
      </c>
      <c r="H275" s="327">
        <v>-3181349384.8099999</v>
      </c>
      <c r="I275" s="342"/>
      <c r="K275" s="203">
        <f t="shared" si="4"/>
        <v>13</v>
      </c>
    </row>
    <row r="276" spans="1:11" s="203" customFormat="1" ht="25.5">
      <c r="A276" s="304" t="s">
        <v>439</v>
      </c>
      <c r="B276" s="304" t="s">
        <v>435</v>
      </c>
      <c r="C276" s="344">
        <v>-53132326</v>
      </c>
      <c r="D276" s="344">
        <v>0</v>
      </c>
      <c r="E276" s="344">
        <v>0</v>
      </c>
      <c r="F276" s="344">
        <v>-53132326</v>
      </c>
      <c r="G276" s="327">
        <v>0</v>
      </c>
      <c r="H276" s="327">
        <v>-53132326</v>
      </c>
      <c r="I276" s="342"/>
      <c r="K276" s="203">
        <f t="shared" si="4"/>
        <v>13</v>
      </c>
    </row>
    <row r="277" spans="1:11" s="203" customFormat="1">
      <c r="A277" s="309" t="s">
        <v>78</v>
      </c>
      <c r="B277" s="309" t="s">
        <v>88</v>
      </c>
      <c r="C277" s="348">
        <v>0</v>
      </c>
      <c r="D277" s="348">
        <v>0</v>
      </c>
      <c r="E277" s="348">
        <v>0</v>
      </c>
      <c r="F277" s="348">
        <v>0</v>
      </c>
      <c r="G277" s="349">
        <v>0</v>
      </c>
      <c r="H277" s="349">
        <v>0</v>
      </c>
      <c r="I277" s="342"/>
      <c r="K277" s="203">
        <f t="shared" si="4"/>
        <v>6</v>
      </c>
    </row>
    <row r="278" spans="1:11" s="203" customFormat="1">
      <c r="A278" s="307" t="s">
        <v>583</v>
      </c>
      <c r="B278" s="307" t="s">
        <v>584</v>
      </c>
      <c r="C278" s="347">
        <v>0</v>
      </c>
      <c r="D278" s="347">
        <v>0</v>
      </c>
      <c r="E278" s="347">
        <v>0</v>
      </c>
      <c r="F278" s="347">
        <v>0</v>
      </c>
      <c r="G278" s="329">
        <v>0</v>
      </c>
      <c r="H278" s="329">
        <v>0</v>
      </c>
      <c r="I278" s="342"/>
      <c r="K278" s="203">
        <f t="shared" si="4"/>
        <v>9</v>
      </c>
    </row>
    <row r="279" spans="1:11" s="203" customFormat="1">
      <c r="A279" s="304" t="s">
        <v>585</v>
      </c>
      <c r="B279" s="304" t="s">
        <v>586</v>
      </c>
      <c r="C279" s="344">
        <v>0</v>
      </c>
      <c r="D279" s="344">
        <v>0</v>
      </c>
      <c r="E279" s="344">
        <v>0</v>
      </c>
      <c r="F279" s="344">
        <v>0</v>
      </c>
      <c r="G279" s="327">
        <v>0</v>
      </c>
      <c r="H279" s="327">
        <v>0</v>
      </c>
      <c r="I279" s="342"/>
      <c r="K279" s="203">
        <f t="shared" si="4"/>
        <v>13</v>
      </c>
    </row>
    <row r="280" spans="1:11" s="203" customFormat="1" ht="25.5">
      <c r="A280" s="308" t="s">
        <v>721</v>
      </c>
      <c r="B280" s="308" t="s">
        <v>91</v>
      </c>
      <c r="C280" s="343">
        <v>0</v>
      </c>
      <c r="D280" s="343">
        <v>0</v>
      </c>
      <c r="E280" s="343">
        <v>0</v>
      </c>
      <c r="F280" s="343">
        <v>0</v>
      </c>
      <c r="G280" s="343">
        <v>0</v>
      </c>
      <c r="H280" s="343">
        <v>0</v>
      </c>
      <c r="I280" s="342"/>
      <c r="K280" s="203">
        <f t="shared" si="4"/>
        <v>6</v>
      </c>
    </row>
    <row r="281" spans="1:11" s="203" customFormat="1">
      <c r="A281" s="307" t="s">
        <v>722</v>
      </c>
      <c r="B281" s="307" t="s">
        <v>723</v>
      </c>
      <c r="C281" s="347">
        <v>0</v>
      </c>
      <c r="D281" s="347">
        <v>0</v>
      </c>
      <c r="E281" s="347">
        <v>0</v>
      </c>
      <c r="F281" s="347">
        <v>0</v>
      </c>
      <c r="G281" s="329">
        <v>0</v>
      </c>
      <c r="H281" s="329">
        <v>0</v>
      </c>
      <c r="I281" s="342"/>
      <c r="K281" s="203">
        <f t="shared" si="4"/>
        <v>9</v>
      </c>
    </row>
    <row r="282" spans="1:11" s="203" customFormat="1">
      <c r="A282" s="304" t="s">
        <v>724</v>
      </c>
      <c r="B282" s="304" t="s">
        <v>725</v>
      </c>
      <c r="C282" s="344">
        <v>0</v>
      </c>
      <c r="D282" s="344">
        <v>0</v>
      </c>
      <c r="E282" s="344">
        <v>0</v>
      </c>
      <c r="F282" s="344">
        <v>0</v>
      </c>
      <c r="G282" s="327">
        <v>0</v>
      </c>
      <c r="H282" s="327">
        <v>0</v>
      </c>
      <c r="I282" s="342"/>
      <c r="K282" s="203">
        <f t="shared" si="4"/>
        <v>13</v>
      </c>
    </row>
    <row r="283" spans="1:11" s="203" customFormat="1">
      <c r="A283" s="290" t="s">
        <v>726</v>
      </c>
      <c r="B283" s="290" t="s">
        <v>727</v>
      </c>
      <c r="C283" s="321">
        <v>0</v>
      </c>
      <c r="D283" s="321">
        <v>0</v>
      </c>
      <c r="E283" s="321">
        <v>0</v>
      </c>
      <c r="F283" s="321">
        <v>0</v>
      </c>
      <c r="G283" s="321">
        <v>0</v>
      </c>
      <c r="H283" s="321">
        <v>0</v>
      </c>
      <c r="I283" s="342"/>
      <c r="K283" s="203">
        <f t="shared" si="4"/>
        <v>13</v>
      </c>
    </row>
    <row r="284" spans="1:11" s="203" customFormat="1">
      <c r="A284" s="290" t="s">
        <v>728</v>
      </c>
      <c r="B284" s="290" t="s">
        <v>729</v>
      </c>
      <c r="C284" s="321">
        <v>0</v>
      </c>
      <c r="D284" s="321">
        <v>0</v>
      </c>
      <c r="E284" s="321">
        <v>0</v>
      </c>
      <c r="F284" s="321">
        <v>0</v>
      </c>
      <c r="G284" s="321">
        <v>0</v>
      </c>
      <c r="H284" s="321">
        <v>0</v>
      </c>
      <c r="I284" s="342"/>
      <c r="K284" s="203">
        <f t="shared" si="4"/>
        <v>13</v>
      </c>
    </row>
    <row r="285" spans="1:11" s="203" customFormat="1">
      <c r="A285" s="307" t="s">
        <v>730</v>
      </c>
      <c r="B285" s="307" t="s">
        <v>542</v>
      </c>
      <c r="C285" s="347">
        <v>0</v>
      </c>
      <c r="D285" s="347">
        <v>0</v>
      </c>
      <c r="E285" s="347">
        <v>0</v>
      </c>
      <c r="F285" s="347">
        <v>0</v>
      </c>
      <c r="G285" s="329">
        <v>0</v>
      </c>
      <c r="H285" s="329">
        <v>0</v>
      </c>
      <c r="I285" s="342"/>
      <c r="K285" s="203">
        <f t="shared" si="4"/>
        <v>9</v>
      </c>
    </row>
    <row r="286" spans="1:11" s="203" customFormat="1">
      <c r="A286" s="304" t="s">
        <v>731</v>
      </c>
      <c r="B286" s="304" t="s">
        <v>732</v>
      </c>
      <c r="C286" s="344">
        <v>0</v>
      </c>
      <c r="D286" s="344">
        <v>0</v>
      </c>
      <c r="E286" s="344">
        <v>0</v>
      </c>
      <c r="F286" s="344">
        <v>0</v>
      </c>
      <c r="G286" s="327">
        <v>0</v>
      </c>
      <c r="H286" s="327">
        <v>0</v>
      </c>
      <c r="I286" s="342"/>
      <c r="K286" s="203">
        <f t="shared" si="4"/>
        <v>13</v>
      </c>
    </row>
    <row r="287" spans="1:11" s="203" customFormat="1">
      <c r="A287" s="290" t="s">
        <v>733</v>
      </c>
      <c r="B287" s="290" t="s">
        <v>734</v>
      </c>
      <c r="C287" s="321">
        <v>0</v>
      </c>
      <c r="D287" s="321">
        <v>0</v>
      </c>
      <c r="E287" s="321">
        <v>0</v>
      </c>
      <c r="F287" s="321">
        <v>0</v>
      </c>
      <c r="G287" s="321">
        <v>0</v>
      </c>
      <c r="H287" s="321">
        <v>0</v>
      </c>
      <c r="I287" s="342"/>
      <c r="K287" s="203">
        <f t="shared" si="4"/>
        <v>13</v>
      </c>
    </row>
    <row r="288" spans="1:11" s="203" customFormat="1" ht="25.5">
      <c r="A288" s="290" t="s">
        <v>735</v>
      </c>
      <c r="B288" s="290" t="s">
        <v>736</v>
      </c>
      <c r="C288" s="321">
        <v>0</v>
      </c>
      <c r="D288" s="321">
        <v>0</v>
      </c>
      <c r="E288" s="321">
        <v>0</v>
      </c>
      <c r="F288" s="321">
        <v>0</v>
      </c>
      <c r="G288" s="321">
        <v>0</v>
      </c>
      <c r="H288" s="321">
        <v>0</v>
      </c>
      <c r="I288" s="342"/>
      <c r="K288" s="203">
        <f t="shared" si="4"/>
        <v>13</v>
      </c>
    </row>
    <row r="289" spans="1:11" s="203" customFormat="1" ht="25.5">
      <c r="A289" s="290" t="s">
        <v>737</v>
      </c>
      <c r="B289" s="290" t="s">
        <v>738</v>
      </c>
      <c r="C289" s="321">
        <v>0</v>
      </c>
      <c r="D289" s="321">
        <v>0</v>
      </c>
      <c r="E289" s="321">
        <v>0</v>
      </c>
      <c r="F289" s="321">
        <v>0</v>
      </c>
      <c r="G289" s="321">
        <v>0</v>
      </c>
      <c r="H289" s="321">
        <v>0</v>
      </c>
      <c r="I289" s="342"/>
      <c r="K289" s="203">
        <f t="shared" si="4"/>
        <v>13</v>
      </c>
    </row>
    <row r="290" spans="1:11" s="203" customFormat="1">
      <c r="A290" s="307" t="s">
        <v>739</v>
      </c>
      <c r="B290" s="307" t="s">
        <v>740</v>
      </c>
      <c r="C290" s="347">
        <v>0</v>
      </c>
      <c r="D290" s="347">
        <v>0</v>
      </c>
      <c r="E290" s="347">
        <v>0</v>
      </c>
      <c r="F290" s="347">
        <v>0</v>
      </c>
      <c r="G290" s="329">
        <v>0</v>
      </c>
      <c r="H290" s="329">
        <v>0</v>
      </c>
      <c r="I290" s="342"/>
      <c r="K290" s="203">
        <f t="shared" si="4"/>
        <v>9</v>
      </c>
    </row>
    <row r="291" spans="1:11" s="203" customFormat="1">
      <c r="A291" s="304" t="s">
        <v>741</v>
      </c>
      <c r="B291" s="304" t="s">
        <v>742</v>
      </c>
      <c r="C291" s="344">
        <v>0</v>
      </c>
      <c r="D291" s="344">
        <v>0</v>
      </c>
      <c r="E291" s="344">
        <v>0</v>
      </c>
      <c r="F291" s="344">
        <v>0</v>
      </c>
      <c r="G291" s="327">
        <v>0</v>
      </c>
      <c r="H291" s="327">
        <v>0</v>
      </c>
      <c r="I291" s="342"/>
      <c r="K291" s="203">
        <f t="shared" si="4"/>
        <v>13</v>
      </c>
    </row>
    <row r="292" spans="1:11" s="203" customFormat="1">
      <c r="A292" s="290" t="s">
        <v>743</v>
      </c>
      <c r="B292" s="290" t="s">
        <v>744</v>
      </c>
      <c r="C292" s="321">
        <v>0</v>
      </c>
      <c r="D292" s="321">
        <v>0</v>
      </c>
      <c r="E292" s="321">
        <v>0</v>
      </c>
      <c r="F292" s="321">
        <v>0</v>
      </c>
      <c r="G292" s="321">
        <v>0</v>
      </c>
      <c r="H292" s="321">
        <v>0</v>
      </c>
      <c r="I292" s="342"/>
      <c r="K292" s="203">
        <f t="shared" si="4"/>
        <v>13</v>
      </c>
    </row>
    <row r="293" spans="1:11" s="203" customFormat="1">
      <c r="A293" s="306" t="s">
        <v>745</v>
      </c>
      <c r="B293" s="306" t="s">
        <v>746</v>
      </c>
      <c r="C293" s="319">
        <v>0</v>
      </c>
      <c r="D293" s="319">
        <v>0</v>
      </c>
      <c r="E293" s="319">
        <v>0</v>
      </c>
      <c r="F293" s="319">
        <v>0</v>
      </c>
      <c r="G293" s="319">
        <v>0</v>
      </c>
      <c r="H293" s="319">
        <v>0</v>
      </c>
      <c r="I293" s="342"/>
      <c r="K293" s="203">
        <f t="shared" si="4"/>
        <v>9</v>
      </c>
    </row>
    <row r="294" spans="1:11" s="203" customFormat="1">
      <c r="A294" s="304" t="s">
        <v>747</v>
      </c>
      <c r="B294" s="304" t="s">
        <v>748</v>
      </c>
      <c r="C294" s="344">
        <v>0</v>
      </c>
      <c r="D294" s="344">
        <v>0</v>
      </c>
      <c r="E294" s="344">
        <v>0</v>
      </c>
      <c r="F294" s="344">
        <v>0</v>
      </c>
      <c r="G294" s="327">
        <v>0</v>
      </c>
      <c r="H294" s="327">
        <v>0</v>
      </c>
      <c r="I294" s="342"/>
      <c r="K294" s="203">
        <f t="shared" si="4"/>
        <v>13</v>
      </c>
    </row>
    <row r="295" spans="1:11" s="203" customFormat="1">
      <c r="A295" s="307" t="s">
        <v>749</v>
      </c>
      <c r="B295" s="307" t="s">
        <v>750</v>
      </c>
      <c r="C295" s="347">
        <v>0</v>
      </c>
      <c r="D295" s="347">
        <v>0</v>
      </c>
      <c r="E295" s="347">
        <v>0</v>
      </c>
      <c r="F295" s="347">
        <v>0</v>
      </c>
      <c r="G295" s="329">
        <v>0</v>
      </c>
      <c r="H295" s="329">
        <v>0</v>
      </c>
      <c r="I295" s="342"/>
      <c r="K295" s="203">
        <f t="shared" si="4"/>
        <v>9</v>
      </c>
    </row>
    <row r="296" spans="1:11" s="203" customFormat="1">
      <c r="A296" s="290" t="s">
        <v>751</v>
      </c>
      <c r="B296" s="290" t="s">
        <v>752</v>
      </c>
      <c r="C296" s="321">
        <v>0</v>
      </c>
      <c r="D296" s="321">
        <v>0</v>
      </c>
      <c r="E296" s="321">
        <v>0</v>
      </c>
      <c r="F296" s="321">
        <v>0</v>
      </c>
      <c r="G296" s="321">
        <v>0</v>
      </c>
      <c r="H296" s="321">
        <v>0</v>
      </c>
      <c r="I296" s="342"/>
      <c r="K296" s="203">
        <f t="shared" si="4"/>
        <v>13</v>
      </c>
    </row>
    <row r="297" spans="1:11" s="203" customFormat="1">
      <c r="A297" s="304" t="s">
        <v>753</v>
      </c>
      <c r="B297" s="304" t="s">
        <v>754</v>
      </c>
      <c r="C297" s="344">
        <v>0</v>
      </c>
      <c r="D297" s="344">
        <v>0</v>
      </c>
      <c r="E297" s="344">
        <v>0</v>
      </c>
      <c r="F297" s="344">
        <v>0</v>
      </c>
      <c r="G297" s="327">
        <v>0</v>
      </c>
      <c r="H297" s="327">
        <v>0</v>
      </c>
      <c r="I297" s="342"/>
      <c r="K297" s="203">
        <f t="shared" si="4"/>
        <v>13</v>
      </c>
    </row>
    <row r="298" spans="1:11" s="203" customFormat="1">
      <c r="A298" s="138" t="s">
        <v>142</v>
      </c>
      <c r="B298" s="138" t="s">
        <v>440</v>
      </c>
      <c r="C298" s="323">
        <v>2152870213</v>
      </c>
      <c r="D298" s="323">
        <v>520653973.81999999</v>
      </c>
      <c r="E298" s="323">
        <v>7583574522.8199997</v>
      </c>
      <c r="F298" s="323">
        <v>9215790762</v>
      </c>
      <c r="G298" s="323">
        <v>0</v>
      </c>
      <c r="H298" s="323">
        <v>9215790762</v>
      </c>
      <c r="I298" s="342"/>
      <c r="K298" s="203">
        <f t="shared" si="4"/>
        <v>1</v>
      </c>
    </row>
    <row r="299" spans="1:11" s="203" customFormat="1">
      <c r="A299" s="140" t="s">
        <v>144</v>
      </c>
      <c r="B299" s="140" t="s">
        <v>145</v>
      </c>
      <c r="C299" s="315">
        <v>2123778485</v>
      </c>
      <c r="D299" s="315">
        <v>520653973.81999999</v>
      </c>
      <c r="E299" s="315">
        <v>7549026115.8199997</v>
      </c>
      <c r="F299" s="315">
        <v>9152150627</v>
      </c>
      <c r="G299" s="346">
        <v>0</v>
      </c>
      <c r="H299" s="315">
        <v>9152150627</v>
      </c>
      <c r="I299" s="342"/>
      <c r="K299" s="203">
        <f t="shared" si="4"/>
        <v>3</v>
      </c>
    </row>
    <row r="300" spans="1:11" s="203" customFormat="1">
      <c r="A300" s="308" t="s">
        <v>146</v>
      </c>
      <c r="B300" s="308" t="s">
        <v>147</v>
      </c>
      <c r="C300" s="343">
        <v>2123778485</v>
      </c>
      <c r="D300" s="343">
        <v>520653973.81999999</v>
      </c>
      <c r="E300" s="343">
        <v>7549026115.8199997</v>
      </c>
      <c r="F300" s="343">
        <v>9152150627</v>
      </c>
      <c r="G300" s="349">
        <v>0</v>
      </c>
      <c r="H300" s="343">
        <v>9152150627</v>
      </c>
      <c r="I300" s="342"/>
      <c r="K300" s="203">
        <f t="shared" si="4"/>
        <v>6</v>
      </c>
    </row>
    <row r="301" spans="1:11" s="203" customFormat="1">
      <c r="A301" s="307" t="s">
        <v>441</v>
      </c>
      <c r="B301" s="307" t="s">
        <v>207</v>
      </c>
      <c r="C301" s="347">
        <v>2123778485</v>
      </c>
      <c r="D301" s="347">
        <v>520653973.81999999</v>
      </c>
      <c r="E301" s="347">
        <v>7549026115.8199997</v>
      </c>
      <c r="F301" s="347">
        <v>9152150627</v>
      </c>
      <c r="G301" s="329">
        <v>0</v>
      </c>
      <c r="H301" s="329">
        <v>9152150627</v>
      </c>
      <c r="I301" s="342"/>
      <c r="K301" s="203">
        <f t="shared" si="4"/>
        <v>9</v>
      </c>
    </row>
    <row r="302" spans="1:11" s="203" customFormat="1">
      <c r="A302" s="304" t="s">
        <v>442</v>
      </c>
      <c r="B302" s="304" t="s">
        <v>207</v>
      </c>
      <c r="C302" s="344">
        <v>2123778485</v>
      </c>
      <c r="D302" s="344">
        <v>520653973.81999999</v>
      </c>
      <c r="E302" s="344">
        <v>7549026115.8199997</v>
      </c>
      <c r="F302" s="344">
        <v>9152150627</v>
      </c>
      <c r="G302" s="327">
        <v>0</v>
      </c>
      <c r="H302" s="327">
        <v>9152150627</v>
      </c>
      <c r="I302" s="342"/>
      <c r="K302" s="203">
        <f t="shared" si="4"/>
        <v>13</v>
      </c>
    </row>
    <row r="303" spans="1:11" s="203" customFormat="1">
      <c r="A303" s="140" t="s">
        <v>150</v>
      </c>
      <c r="B303" s="140" t="s">
        <v>151</v>
      </c>
      <c r="C303" s="315">
        <v>29091728</v>
      </c>
      <c r="D303" s="315">
        <v>0</v>
      </c>
      <c r="E303" s="315">
        <v>34548407</v>
      </c>
      <c r="F303" s="315">
        <v>63640135</v>
      </c>
      <c r="G303" s="346">
        <v>0</v>
      </c>
      <c r="H303" s="315">
        <v>63640135</v>
      </c>
      <c r="I303" s="342"/>
      <c r="K303" s="203">
        <f t="shared" si="4"/>
        <v>3</v>
      </c>
    </row>
    <row r="304" spans="1:11" s="203" customFormat="1">
      <c r="A304" s="309" t="s">
        <v>152</v>
      </c>
      <c r="B304" s="309" t="s">
        <v>153</v>
      </c>
      <c r="C304" s="348">
        <v>29091728</v>
      </c>
      <c r="D304" s="348">
        <v>0</v>
      </c>
      <c r="E304" s="348">
        <v>34548407</v>
      </c>
      <c r="F304" s="348">
        <v>63640135</v>
      </c>
      <c r="G304" s="349">
        <v>0</v>
      </c>
      <c r="H304" s="349">
        <v>63640135</v>
      </c>
      <c r="I304" s="342"/>
      <c r="K304" s="203">
        <f t="shared" si="4"/>
        <v>6</v>
      </c>
    </row>
    <row r="305" spans="1:11" s="203" customFormat="1" ht="25.5">
      <c r="A305" s="307" t="s">
        <v>757</v>
      </c>
      <c r="B305" s="307" t="s">
        <v>758</v>
      </c>
      <c r="C305" s="347">
        <v>0</v>
      </c>
      <c r="D305" s="347">
        <v>0</v>
      </c>
      <c r="E305" s="347">
        <v>10188512</v>
      </c>
      <c r="F305" s="347">
        <v>10188512</v>
      </c>
      <c r="G305" s="329">
        <v>0</v>
      </c>
      <c r="H305" s="329">
        <v>10188512</v>
      </c>
      <c r="I305" s="342"/>
      <c r="K305" s="203">
        <f t="shared" si="4"/>
        <v>9</v>
      </c>
    </row>
    <row r="306" spans="1:11" s="203" customFormat="1" ht="25.5">
      <c r="A306" s="304" t="s">
        <v>759</v>
      </c>
      <c r="B306" s="304" t="s">
        <v>758</v>
      </c>
      <c r="C306" s="344">
        <v>0</v>
      </c>
      <c r="D306" s="344">
        <v>0</v>
      </c>
      <c r="E306" s="344">
        <v>10188512</v>
      </c>
      <c r="F306" s="344">
        <v>10188512</v>
      </c>
      <c r="G306" s="327">
        <v>0</v>
      </c>
      <c r="H306" s="327">
        <v>10188512</v>
      </c>
      <c r="I306" s="342"/>
      <c r="K306" s="203">
        <f t="shared" si="4"/>
        <v>13</v>
      </c>
    </row>
    <row r="307" spans="1:11" s="203" customFormat="1">
      <c r="A307" s="307" t="s">
        <v>443</v>
      </c>
      <c r="B307" s="307" t="s">
        <v>444</v>
      </c>
      <c r="C307" s="347">
        <v>29091728</v>
      </c>
      <c r="D307" s="347">
        <v>0</v>
      </c>
      <c r="E307" s="347">
        <v>24359895</v>
      </c>
      <c r="F307" s="347">
        <v>53451623</v>
      </c>
      <c r="G307" s="329">
        <v>0</v>
      </c>
      <c r="H307" s="329">
        <v>53451623</v>
      </c>
      <c r="I307" s="342"/>
      <c r="K307" s="203">
        <f t="shared" si="4"/>
        <v>9</v>
      </c>
    </row>
    <row r="308" spans="1:11" s="203" customFormat="1">
      <c r="A308" s="290" t="s">
        <v>445</v>
      </c>
      <c r="B308" s="290" t="s">
        <v>444</v>
      </c>
      <c r="C308" s="321">
        <v>29091728</v>
      </c>
      <c r="D308" s="321">
        <v>0</v>
      </c>
      <c r="E308" s="321">
        <v>24359895</v>
      </c>
      <c r="F308" s="321">
        <v>53451623</v>
      </c>
      <c r="G308" s="327">
        <v>0</v>
      </c>
      <c r="H308" s="321">
        <v>53451623</v>
      </c>
      <c r="I308" s="342"/>
      <c r="K308" s="203">
        <f t="shared" si="4"/>
        <v>13</v>
      </c>
    </row>
    <row r="309" spans="1:11" s="203" customFormat="1">
      <c r="A309" s="138" t="s">
        <v>157</v>
      </c>
      <c r="B309" s="138" t="s">
        <v>158</v>
      </c>
      <c r="C309" s="323">
        <v>1000282556.84</v>
      </c>
      <c r="D309" s="323">
        <v>1473053234.5999999</v>
      </c>
      <c r="E309" s="323">
        <v>12301957</v>
      </c>
      <c r="F309" s="323">
        <v>2461033834.4400001</v>
      </c>
      <c r="G309" s="323">
        <v>0</v>
      </c>
      <c r="H309" s="323">
        <v>2461033834.4400001</v>
      </c>
      <c r="I309" s="342"/>
      <c r="K309" s="203">
        <f t="shared" si="4"/>
        <v>1</v>
      </c>
    </row>
    <row r="310" spans="1:11" s="203" customFormat="1">
      <c r="A310" s="140" t="s">
        <v>159</v>
      </c>
      <c r="B310" s="140" t="s">
        <v>160</v>
      </c>
      <c r="C310" s="315">
        <v>959228890.84000003</v>
      </c>
      <c r="D310" s="315">
        <v>1428853459.5999999</v>
      </c>
      <c r="E310" s="315">
        <v>12301957</v>
      </c>
      <c r="F310" s="315">
        <v>2375780393.4400001</v>
      </c>
      <c r="G310" s="346">
        <v>0</v>
      </c>
      <c r="H310" s="315">
        <v>2375780393.4400001</v>
      </c>
      <c r="I310" s="342"/>
      <c r="K310" s="203">
        <f t="shared" si="4"/>
        <v>3</v>
      </c>
    </row>
    <row r="311" spans="1:11" s="203" customFormat="1">
      <c r="A311" s="309" t="s">
        <v>161</v>
      </c>
      <c r="B311" s="309" t="s">
        <v>162</v>
      </c>
      <c r="C311" s="348">
        <v>523630134</v>
      </c>
      <c r="D311" s="348">
        <v>535030547</v>
      </c>
      <c r="E311" s="348">
        <v>0</v>
      </c>
      <c r="F311" s="348">
        <v>1058660681</v>
      </c>
      <c r="G311" s="349">
        <v>0</v>
      </c>
      <c r="H311" s="349">
        <v>1058660681</v>
      </c>
      <c r="I311" s="342"/>
      <c r="K311" s="203">
        <f t="shared" si="4"/>
        <v>6</v>
      </c>
    </row>
    <row r="312" spans="1:11" s="203" customFormat="1">
      <c r="A312" s="307" t="s">
        <v>447</v>
      </c>
      <c r="B312" s="307" t="s">
        <v>448</v>
      </c>
      <c r="C312" s="347">
        <v>358485607</v>
      </c>
      <c r="D312" s="347">
        <v>388273281</v>
      </c>
      <c r="E312" s="347">
        <v>0</v>
      </c>
      <c r="F312" s="347">
        <v>746758888</v>
      </c>
      <c r="G312" s="329">
        <v>0</v>
      </c>
      <c r="H312" s="329">
        <v>746758888</v>
      </c>
      <c r="I312" s="342"/>
      <c r="K312" s="203">
        <f t="shared" si="4"/>
        <v>9</v>
      </c>
    </row>
    <row r="313" spans="1:11" s="203" customFormat="1">
      <c r="A313" s="290" t="s">
        <v>449</v>
      </c>
      <c r="B313" s="290" t="s">
        <v>448</v>
      </c>
      <c r="C313" s="321">
        <v>358485607</v>
      </c>
      <c r="D313" s="321">
        <v>388273281</v>
      </c>
      <c r="E313" s="321">
        <v>0</v>
      </c>
      <c r="F313" s="321">
        <v>746758888</v>
      </c>
      <c r="G313" s="327">
        <v>0</v>
      </c>
      <c r="H313" s="321">
        <v>746758888</v>
      </c>
      <c r="I313" s="342"/>
      <c r="K313" s="203">
        <f t="shared" si="4"/>
        <v>13</v>
      </c>
    </row>
    <row r="314" spans="1:11" s="203" customFormat="1">
      <c r="A314" s="307" t="s">
        <v>453</v>
      </c>
      <c r="B314" s="307" t="s">
        <v>454</v>
      </c>
      <c r="C314" s="347">
        <v>37383136</v>
      </c>
      <c r="D314" s="347">
        <v>37383136</v>
      </c>
      <c r="E314" s="347">
        <v>0</v>
      </c>
      <c r="F314" s="347">
        <v>74766272</v>
      </c>
      <c r="G314" s="329">
        <v>0</v>
      </c>
      <c r="H314" s="329">
        <v>74766272</v>
      </c>
      <c r="I314" s="342"/>
      <c r="K314" s="203">
        <f t="shared" si="4"/>
        <v>9</v>
      </c>
    </row>
    <row r="315" spans="1:11" s="203" customFormat="1">
      <c r="A315" s="304" t="s">
        <v>455</v>
      </c>
      <c r="B315" s="304" t="s">
        <v>454</v>
      </c>
      <c r="C315" s="344">
        <v>37383136</v>
      </c>
      <c r="D315" s="344">
        <v>37383136</v>
      </c>
      <c r="E315" s="344">
        <v>0</v>
      </c>
      <c r="F315" s="344">
        <v>74766272</v>
      </c>
      <c r="G315" s="327">
        <v>0</v>
      </c>
      <c r="H315" s="327">
        <v>74766272</v>
      </c>
      <c r="I315" s="342"/>
      <c r="K315" s="203">
        <f t="shared" si="4"/>
        <v>13</v>
      </c>
    </row>
    <row r="316" spans="1:11" s="203" customFormat="1">
      <c r="A316" s="306" t="s">
        <v>456</v>
      </c>
      <c r="B316" s="306" t="s">
        <v>457</v>
      </c>
      <c r="C316" s="319">
        <v>87609248</v>
      </c>
      <c r="D316" s="319">
        <v>88411768</v>
      </c>
      <c r="E316" s="319">
        <v>0</v>
      </c>
      <c r="F316" s="319">
        <v>176021016</v>
      </c>
      <c r="G316" s="329">
        <v>0</v>
      </c>
      <c r="H316" s="319">
        <v>176021016</v>
      </c>
      <c r="I316" s="342"/>
      <c r="K316" s="203">
        <f t="shared" si="4"/>
        <v>9</v>
      </c>
    </row>
    <row r="317" spans="1:11" s="203" customFormat="1">
      <c r="A317" s="290" t="s">
        <v>458</v>
      </c>
      <c r="B317" s="290" t="s">
        <v>457</v>
      </c>
      <c r="C317" s="321">
        <v>87609248</v>
      </c>
      <c r="D317" s="321">
        <v>88411768</v>
      </c>
      <c r="E317" s="321">
        <v>0</v>
      </c>
      <c r="F317" s="321">
        <v>176021016</v>
      </c>
      <c r="G317" s="327">
        <v>0</v>
      </c>
      <c r="H317" s="321">
        <v>176021016</v>
      </c>
      <c r="I317" s="342"/>
      <c r="K317" s="203">
        <f t="shared" si="4"/>
        <v>13</v>
      </c>
    </row>
    <row r="318" spans="1:11" s="203" customFormat="1">
      <c r="A318" s="307" t="s">
        <v>459</v>
      </c>
      <c r="B318" s="307" t="s">
        <v>399</v>
      </c>
      <c r="C318" s="347">
        <v>38426623</v>
      </c>
      <c r="D318" s="347">
        <v>19236842</v>
      </c>
      <c r="E318" s="347">
        <v>0</v>
      </c>
      <c r="F318" s="347">
        <v>57663465</v>
      </c>
      <c r="G318" s="329">
        <v>0</v>
      </c>
      <c r="H318" s="329">
        <v>57663465</v>
      </c>
      <c r="I318" s="342"/>
      <c r="K318" s="203">
        <f t="shared" si="4"/>
        <v>9</v>
      </c>
    </row>
    <row r="319" spans="1:11" s="203" customFormat="1">
      <c r="A319" s="304" t="s">
        <v>460</v>
      </c>
      <c r="B319" s="304" t="s">
        <v>461</v>
      </c>
      <c r="C319" s="344">
        <v>38426623</v>
      </c>
      <c r="D319" s="344">
        <v>19236842</v>
      </c>
      <c r="E319" s="344">
        <v>0</v>
      </c>
      <c r="F319" s="344">
        <v>57663465</v>
      </c>
      <c r="G319" s="327">
        <v>0</v>
      </c>
      <c r="H319" s="327">
        <v>57663465</v>
      </c>
      <c r="I319" s="342"/>
      <c r="K319" s="203">
        <f t="shared" si="4"/>
        <v>13</v>
      </c>
    </row>
    <row r="320" spans="1:11" s="203" customFormat="1">
      <c r="A320" s="306" t="s">
        <v>462</v>
      </c>
      <c r="B320" s="306" t="s">
        <v>463</v>
      </c>
      <c r="C320" s="319">
        <v>1064540</v>
      </c>
      <c r="D320" s="319">
        <v>1064540</v>
      </c>
      <c r="E320" s="319">
        <v>0</v>
      </c>
      <c r="F320" s="319">
        <v>2129080</v>
      </c>
      <c r="G320" s="329">
        <v>0</v>
      </c>
      <c r="H320" s="319">
        <v>2129080</v>
      </c>
      <c r="I320" s="342"/>
      <c r="K320" s="203">
        <f t="shared" si="4"/>
        <v>9</v>
      </c>
    </row>
    <row r="321" spans="1:11" s="203" customFormat="1">
      <c r="A321" s="290" t="s">
        <v>464</v>
      </c>
      <c r="B321" s="290" t="s">
        <v>465</v>
      </c>
      <c r="C321" s="321">
        <v>1064540</v>
      </c>
      <c r="D321" s="321">
        <v>1064540</v>
      </c>
      <c r="E321" s="321">
        <v>0</v>
      </c>
      <c r="F321" s="321">
        <v>2129080</v>
      </c>
      <c r="G321" s="327">
        <v>0</v>
      </c>
      <c r="H321" s="321">
        <v>2129080</v>
      </c>
      <c r="I321" s="342"/>
      <c r="K321" s="203">
        <f t="shared" si="4"/>
        <v>13</v>
      </c>
    </row>
    <row r="322" spans="1:11" s="203" customFormat="1">
      <c r="A322" s="307" t="s">
        <v>466</v>
      </c>
      <c r="B322" s="307" t="s">
        <v>467</v>
      </c>
      <c r="C322" s="347">
        <v>660980</v>
      </c>
      <c r="D322" s="347">
        <v>660980</v>
      </c>
      <c r="E322" s="347">
        <v>0</v>
      </c>
      <c r="F322" s="347">
        <v>1321960</v>
      </c>
      <c r="G322" s="329">
        <v>0</v>
      </c>
      <c r="H322" s="329">
        <v>1321960</v>
      </c>
      <c r="I322" s="342"/>
      <c r="K322" s="203">
        <f t="shared" si="4"/>
        <v>9</v>
      </c>
    </row>
    <row r="323" spans="1:11" s="203" customFormat="1">
      <c r="A323" s="304" t="s">
        <v>468</v>
      </c>
      <c r="B323" s="304" t="s">
        <v>467</v>
      </c>
      <c r="C323" s="344">
        <v>660980</v>
      </c>
      <c r="D323" s="344">
        <v>660980</v>
      </c>
      <c r="E323" s="344">
        <v>0</v>
      </c>
      <c r="F323" s="344">
        <v>1321960</v>
      </c>
      <c r="G323" s="327">
        <v>0</v>
      </c>
      <c r="H323" s="327">
        <v>1321960</v>
      </c>
      <c r="I323" s="342"/>
      <c r="K323" s="203">
        <f t="shared" si="4"/>
        <v>13</v>
      </c>
    </row>
    <row r="324" spans="1:11" s="203" customFormat="1">
      <c r="A324" s="309" t="s">
        <v>163</v>
      </c>
      <c r="B324" s="309" t="s">
        <v>164</v>
      </c>
      <c r="C324" s="348">
        <v>130569600</v>
      </c>
      <c r="D324" s="348">
        <v>129426300</v>
      </c>
      <c r="E324" s="348">
        <v>0</v>
      </c>
      <c r="F324" s="348">
        <v>259995900</v>
      </c>
      <c r="G324" s="349">
        <v>0</v>
      </c>
      <c r="H324" s="349">
        <v>259995900</v>
      </c>
      <c r="I324" s="342"/>
      <c r="K324" s="203">
        <f t="shared" si="4"/>
        <v>6</v>
      </c>
    </row>
    <row r="325" spans="1:11" s="203" customFormat="1">
      <c r="A325" s="307" t="s">
        <v>469</v>
      </c>
      <c r="B325" s="307" t="s">
        <v>416</v>
      </c>
      <c r="C325" s="347">
        <v>19617800</v>
      </c>
      <c r="D325" s="347">
        <v>21773000</v>
      </c>
      <c r="E325" s="347">
        <v>0</v>
      </c>
      <c r="F325" s="347">
        <v>41390800</v>
      </c>
      <c r="G325" s="329">
        <v>0</v>
      </c>
      <c r="H325" s="329">
        <v>41390800</v>
      </c>
      <c r="I325" s="342"/>
      <c r="K325" s="203">
        <f t="shared" si="4"/>
        <v>9</v>
      </c>
    </row>
    <row r="326" spans="1:11" s="203" customFormat="1">
      <c r="A326" s="290" t="s">
        <v>470</v>
      </c>
      <c r="B326" s="290" t="s">
        <v>416</v>
      </c>
      <c r="C326" s="321">
        <v>19617800</v>
      </c>
      <c r="D326" s="321">
        <v>21773000</v>
      </c>
      <c r="E326" s="321">
        <v>0</v>
      </c>
      <c r="F326" s="321">
        <v>41390800</v>
      </c>
      <c r="G326" s="327">
        <v>0</v>
      </c>
      <c r="H326" s="321">
        <v>41390800</v>
      </c>
      <c r="I326" s="342"/>
      <c r="K326" s="203">
        <f t="shared" si="4"/>
        <v>13</v>
      </c>
    </row>
    <row r="327" spans="1:11" s="203" customFormat="1">
      <c r="A327" s="307" t="s">
        <v>471</v>
      </c>
      <c r="B327" s="307" t="s">
        <v>472</v>
      </c>
      <c r="C327" s="347">
        <v>44971500</v>
      </c>
      <c r="D327" s="347">
        <v>43562000</v>
      </c>
      <c r="E327" s="347">
        <v>0</v>
      </c>
      <c r="F327" s="347">
        <v>88533500</v>
      </c>
      <c r="G327" s="329">
        <v>0</v>
      </c>
      <c r="H327" s="329">
        <v>88533500</v>
      </c>
      <c r="I327" s="342"/>
      <c r="K327" s="203">
        <f t="shared" si="4"/>
        <v>9</v>
      </c>
    </row>
    <row r="328" spans="1:11" s="203" customFormat="1">
      <c r="A328" s="304" t="s">
        <v>473</v>
      </c>
      <c r="B328" s="304" t="s">
        <v>472</v>
      </c>
      <c r="C328" s="344">
        <v>44971500</v>
      </c>
      <c r="D328" s="344">
        <v>43562000</v>
      </c>
      <c r="E328" s="344">
        <v>0</v>
      </c>
      <c r="F328" s="344">
        <v>88533500</v>
      </c>
      <c r="G328" s="327">
        <v>0</v>
      </c>
      <c r="H328" s="327">
        <v>88533500</v>
      </c>
      <c r="I328" s="342"/>
      <c r="K328" s="203">
        <f t="shared" ref="K328:K391" si="5">+LEN(A328)</f>
        <v>13</v>
      </c>
    </row>
    <row r="329" spans="1:11">
      <c r="A329" s="338" t="s">
        <v>474</v>
      </c>
      <c r="B329" s="338" t="s">
        <v>475</v>
      </c>
      <c r="C329" s="350">
        <v>2790300</v>
      </c>
      <c r="D329" s="350">
        <v>2885200</v>
      </c>
      <c r="E329" s="350">
        <v>0</v>
      </c>
      <c r="F329" s="350">
        <v>5675500</v>
      </c>
      <c r="G329" s="329">
        <v>0</v>
      </c>
      <c r="H329" s="351">
        <v>5675500</v>
      </c>
      <c r="I329" s="342"/>
      <c r="K329" s="203">
        <f t="shared" si="5"/>
        <v>9</v>
      </c>
    </row>
    <row r="330" spans="1:11">
      <c r="A330" s="339" t="s">
        <v>476</v>
      </c>
      <c r="B330" s="339" t="s">
        <v>475</v>
      </c>
      <c r="C330" s="352">
        <v>2790300</v>
      </c>
      <c r="D330" s="352">
        <v>2885200</v>
      </c>
      <c r="E330" s="352">
        <v>0</v>
      </c>
      <c r="F330" s="352">
        <v>5675500</v>
      </c>
      <c r="G330" s="327">
        <v>0</v>
      </c>
      <c r="H330" s="353">
        <v>5675500</v>
      </c>
      <c r="I330" s="342"/>
      <c r="K330" s="203">
        <f t="shared" si="5"/>
        <v>13</v>
      </c>
    </row>
    <row r="331" spans="1:11" ht="25.5">
      <c r="A331" s="338" t="s">
        <v>477</v>
      </c>
      <c r="B331" s="338" t="s">
        <v>478</v>
      </c>
      <c r="C331" s="350">
        <v>63190000</v>
      </c>
      <c r="D331" s="350">
        <v>61206100</v>
      </c>
      <c r="E331" s="350">
        <v>0</v>
      </c>
      <c r="F331" s="350">
        <v>124396100</v>
      </c>
      <c r="G331" s="329">
        <v>0</v>
      </c>
      <c r="H331" s="351">
        <v>124396100</v>
      </c>
      <c r="I331" s="342"/>
      <c r="K331" s="203">
        <f t="shared" si="5"/>
        <v>9</v>
      </c>
    </row>
    <row r="332" spans="1:11" ht="25.5">
      <c r="A332" s="339" t="s">
        <v>479</v>
      </c>
      <c r="B332" s="339" t="s">
        <v>478</v>
      </c>
      <c r="C332" s="352">
        <v>63190000</v>
      </c>
      <c r="D332" s="352">
        <v>61206100</v>
      </c>
      <c r="E332" s="352">
        <v>0</v>
      </c>
      <c r="F332" s="352">
        <v>124396100</v>
      </c>
      <c r="G332" s="327">
        <v>0</v>
      </c>
      <c r="H332" s="353">
        <v>124396100</v>
      </c>
      <c r="I332" s="342"/>
      <c r="K332" s="203">
        <f t="shared" si="5"/>
        <v>13</v>
      </c>
    </row>
    <row r="333" spans="1:11">
      <c r="A333" s="340" t="s">
        <v>165</v>
      </c>
      <c r="B333" s="340" t="s">
        <v>166</v>
      </c>
      <c r="C333" s="354">
        <v>24533400</v>
      </c>
      <c r="D333" s="354">
        <v>27229300</v>
      </c>
      <c r="E333" s="354">
        <v>0</v>
      </c>
      <c r="F333" s="354">
        <v>51762700</v>
      </c>
      <c r="G333" s="349">
        <v>0</v>
      </c>
      <c r="H333" s="355">
        <v>51762700</v>
      </c>
      <c r="I333" s="342"/>
      <c r="K333" s="203">
        <f t="shared" si="5"/>
        <v>6</v>
      </c>
    </row>
    <row r="334" spans="1:11">
      <c r="A334" s="338" t="s">
        <v>480</v>
      </c>
      <c r="B334" s="338" t="s">
        <v>369</v>
      </c>
      <c r="C334" s="350">
        <v>14714000</v>
      </c>
      <c r="D334" s="350">
        <v>16331000</v>
      </c>
      <c r="E334" s="350">
        <v>0</v>
      </c>
      <c r="F334" s="350">
        <v>31045000</v>
      </c>
      <c r="G334" s="329">
        <v>0</v>
      </c>
      <c r="H334" s="351">
        <v>31045000</v>
      </c>
      <c r="I334" s="342"/>
      <c r="K334" s="203">
        <f t="shared" si="5"/>
        <v>9</v>
      </c>
    </row>
    <row r="335" spans="1:11">
      <c r="A335" s="339" t="s">
        <v>481</v>
      </c>
      <c r="B335" s="339" t="s">
        <v>369</v>
      </c>
      <c r="C335" s="352">
        <v>14714000</v>
      </c>
      <c r="D335" s="352">
        <v>16331000</v>
      </c>
      <c r="E335" s="352">
        <v>0</v>
      </c>
      <c r="F335" s="352">
        <v>31045000</v>
      </c>
      <c r="G335" s="327">
        <v>0</v>
      </c>
      <c r="H335" s="353">
        <v>31045000</v>
      </c>
      <c r="I335" s="342"/>
      <c r="K335" s="203">
        <f t="shared" si="5"/>
        <v>13</v>
      </c>
    </row>
    <row r="336" spans="1:11">
      <c r="A336" s="338" t="s">
        <v>482</v>
      </c>
      <c r="B336" s="338" t="s">
        <v>371</v>
      </c>
      <c r="C336" s="350">
        <v>2456100</v>
      </c>
      <c r="D336" s="350">
        <v>2725900</v>
      </c>
      <c r="E336" s="350">
        <v>0</v>
      </c>
      <c r="F336" s="350">
        <v>5182000</v>
      </c>
      <c r="G336" s="329">
        <v>0</v>
      </c>
      <c r="H336" s="351">
        <v>5182000</v>
      </c>
      <c r="I336" s="342"/>
      <c r="K336" s="203">
        <f t="shared" si="5"/>
        <v>9</v>
      </c>
    </row>
    <row r="337" spans="1:11">
      <c r="A337" s="339" t="s">
        <v>483</v>
      </c>
      <c r="B337" s="339" t="s">
        <v>371</v>
      </c>
      <c r="C337" s="352">
        <v>2456100</v>
      </c>
      <c r="D337" s="352">
        <v>2725900</v>
      </c>
      <c r="E337" s="352">
        <v>0</v>
      </c>
      <c r="F337" s="352">
        <v>5182000</v>
      </c>
      <c r="G337" s="327">
        <v>0</v>
      </c>
      <c r="H337" s="353">
        <v>5182000</v>
      </c>
      <c r="I337" s="342"/>
      <c r="K337" s="203">
        <f t="shared" si="5"/>
        <v>13</v>
      </c>
    </row>
    <row r="338" spans="1:11">
      <c r="A338" s="338" t="s">
        <v>484</v>
      </c>
      <c r="B338" s="338" t="s">
        <v>359</v>
      </c>
      <c r="C338" s="350">
        <v>2456100</v>
      </c>
      <c r="D338" s="350">
        <v>2725900</v>
      </c>
      <c r="E338" s="350">
        <v>0</v>
      </c>
      <c r="F338" s="350">
        <v>5182000</v>
      </c>
      <c r="G338" s="329">
        <v>0</v>
      </c>
      <c r="H338" s="351">
        <v>5182000</v>
      </c>
      <c r="I338" s="342"/>
      <c r="K338" s="203">
        <f t="shared" si="5"/>
        <v>9</v>
      </c>
    </row>
    <row r="339" spans="1:11">
      <c r="A339" s="339" t="s">
        <v>485</v>
      </c>
      <c r="B339" s="339" t="s">
        <v>359</v>
      </c>
      <c r="C339" s="352">
        <v>2456100</v>
      </c>
      <c r="D339" s="352">
        <v>2725900</v>
      </c>
      <c r="E339" s="352">
        <v>0</v>
      </c>
      <c r="F339" s="352">
        <v>5182000</v>
      </c>
      <c r="G339" s="327">
        <v>0</v>
      </c>
      <c r="H339" s="353">
        <v>5182000</v>
      </c>
      <c r="I339" s="342"/>
      <c r="K339" s="203">
        <f t="shared" si="5"/>
        <v>13</v>
      </c>
    </row>
    <row r="340" spans="1:11">
      <c r="A340" s="338" t="s">
        <v>486</v>
      </c>
      <c r="B340" s="338" t="s">
        <v>357</v>
      </c>
      <c r="C340" s="350">
        <v>4907200</v>
      </c>
      <c r="D340" s="350">
        <v>5446500</v>
      </c>
      <c r="E340" s="350">
        <v>0</v>
      </c>
      <c r="F340" s="350">
        <v>10353700</v>
      </c>
      <c r="G340" s="329">
        <v>0</v>
      </c>
      <c r="H340" s="351">
        <v>10353700</v>
      </c>
      <c r="I340" s="342"/>
      <c r="K340" s="203">
        <f t="shared" si="5"/>
        <v>9</v>
      </c>
    </row>
    <row r="341" spans="1:11" ht="25.5">
      <c r="A341" s="339" t="s">
        <v>487</v>
      </c>
      <c r="B341" s="339" t="s">
        <v>357</v>
      </c>
      <c r="C341" s="352">
        <v>4907200</v>
      </c>
      <c r="D341" s="352">
        <v>5446500</v>
      </c>
      <c r="E341" s="352">
        <v>0</v>
      </c>
      <c r="F341" s="352">
        <v>10353700</v>
      </c>
      <c r="G341" s="327">
        <v>0</v>
      </c>
      <c r="H341" s="353">
        <v>10353700</v>
      </c>
      <c r="I341" s="342"/>
      <c r="K341" s="203">
        <f t="shared" si="5"/>
        <v>13</v>
      </c>
    </row>
    <row r="342" spans="1:11">
      <c r="A342" s="340" t="s">
        <v>167</v>
      </c>
      <c r="B342" s="340" t="s">
        <v>168</v>
      </c>
      <c r="C342" s="354">
        <v>177331971</v>
      </c>
      <c r="D342" s="354">
        <v>191007783</v>
      </c>
      <c r="E342" s="354">
        <v>0</v>
      </c>
      <c r="F342" s="354">
        <v>368339754</v>
      </c>
      <c r="G342" s="349">
        <v>0</v>
      </c>
      <c r="H342" s="355">
        <v>368339754</v>
      </c>
      <c r="I342" s="342"/>
      <c r="K342" s="203">
        <f t="shared" si="5"/>
        <v>6</v>
      </c>
    </row>
    <row r="343" spans="1:11">
      <c r="A343" s="338" t="s">
        <v>488</v>
      </c>
      <c r="B343" s="338" t="s">
        <v>387</v>
      </c>
      <c r="C343" s="350">
        <v>29517791</v>
      </c>
      <c r="D343" s="350">
        <v>34984468</v>
      </c>
      <c r="E343" s="350">
        <v>0</v>
      </c>
      <c r="F343" s="350">
        <v>64502259</v>
      </c>
      <c r="G343" s="329">
        <v>0</v>
      </c>
      <c r="H343" s="351">
        <v>64502259</v>
      </c>
      <c r="I343" s="342"/>
      <c r="K343" s="203">
        <f t="shared" si="5"/>
        <v>9</v>
      </c>
    </row>
    <row r="344" spans="1:11">
      <c r="A344" s="339" t="s">
        <v>489</v>
      </c>
      <c r="B344" s="339" t="s">
        <v>387</v>
      </c>
      <c r="C344" s="352">
        <v>29517791</v>
      </c>
      <c r="D344" s="352">
        <v>34984468</v>
      </c>
      <c r="E344" s="352">
        <v>0</v>
      </c>
      <c r="F344" s="352">
        <v>64502259</v>
      </c>
      <c r="G344" s="327">
        <v>0</v>
      </c>
      <c r="H344" s="353">
        <v>64502259</v>
      </c>
      <c r="I344" s="342"/>
      <c r="K344" s="203">
        <f t="shared" si="5"/>
        <v>13</v>
      </c>
    </row>
    <row r="345" spans="1:11">
      <c r="A345" s="338" t="s">
        <v>490</v>
      </c>
      <c r="B345" s="338" t="s">
        <v>384</v>
      </c>
      <c r="C345" s="350">
        <v>52071334</v>
      </c>
      <c r="D345" s="350">
        <v>54005834</v>
      </c>
      <c r="E345" s="350">
        <v>0</v>
      </c>
      <c r="F345" s="350">
        <v>106077168</v>
      </c>
      <c r="G345" s="329">
        <v>0</v>
      </c>
      <c r="H345" s="351">
        <v>106077168</v>
      </c>
      <c r="I345" s="342"/>
      <c r="K345" s="203">
        <f t="shared" si="5"/>
        <v>9</v>
      </c>
    </row>
    <row r="346" spans="1:11">
      <c r="A346" s="339" t="s">
        <v>491</v>
      </c>
      <c r="B346" s="339" t="s">
        <v>384</v>
      </c>
      <c r="C346" s="352">
        <v>52071334</v>
      </c>
      <c r="D346" s="352">
        <v>54005834</v>
      </c>
      <c r="E346" s="352">
        <v>0</v>
      </c>
      <c r="F346" s="352">
        <v>106077168</v>
      </c>
      <c r="G346" s="327">
        <v>0</v>
      </c>
      <c r="H346" s="353">
        <v>106077168</v>
      </c>
      <c r="I346" s="342"/>
      <c r="K346" s="203">
        <f t="shared" si="5"/>
        <v>13</v>
      </c>
    </row>
    <row r="347" spans="1:11">
      <c r="A347" s="338" t="s">
        <v>492</v>
      </c>
      <c r="B347" s="338" t="s">
        <v>390</v>
      </c>
      <c r="C347" s="350">
        <v>25088759</v>
      </c>
      <c r="D347" s="350">
        <v>27907446</v>
      </c>
      <c r="E347" s="350">
        <v>0</v>
      </c>
      <c r="F347" s="350">
        <v>52996205</v>
      </c>
      <c r="G347" s="329">
        <v>0</v>
      </c>
      <c r="H347" s="351">
        <v>52996205</v>
      </c>
      <c r="I347" s="342"/>
      <c r="K347" s="203">
        <f t="shared" si="5"/>
        <v>9</v>
      </c>
    </row>
    <row r="348" spans="1:11">
      <c r="A348" s="339" t="s">
        <v>493</v>
      </c>
      <c r="B348" s="339" t="s">
        <v>390</v>
      </c>
      <c r="C348" s="352">
        <v>25088759</v>
      </c>
      <c r="D348" s="352">
        <v>27907446</v>
      </c>
      <c r="E348" s="352">
        <v>0</v>
      </c>
      <c r="F348" s="352">
        <v>52996205</v>
      </c>
      <c r="G348" s="327">
        <v>0</v>
      </c>
      <c r="H348" s="353">
        <v>52996205</v>
      </c>
      <c r="I348" s="342"/>
      <c r="K348" s="203">
        <f t="shared" si="5"/>
        <v>13</v>
      </c>
    </row>
    <row r="349" spans="1:11">
      <c r="A349" s="338" t="s">
        <v>494</v>
      </c>
      <c r="B349" s="338" t="s">
        <v>396</v>
      </c>
      <c r="C349" s="350">
        <v>46688437</v>
      </c>
      <c r="D349" s="350">
        <v>47298026</v>
      </c>
      <c r="E349" s="350">
        <v>0</v>
      </c>
      <c r="F349" s="350">
        <v>93986463</v>
      </c>
      <c r="G349" s="329">
        <v>0</v>
      </c>
      <c r="H349" s="351">
        <v>93986463</v>
      </c>
      <c r="I349" s="342"/>
      <c r="K349" s="203">
        <f t="shared" si="5"/>
        <v>9</v>
      </c>
    </row>
    <row r="350" spans="1:11">
      <c r="A350" s="339" t="s">
        <v>495</v>
      </c>
      <c r="B350" s="339" t="s">
        <v>396</v>
      </c>
      <c r="C350" s="352">
        <v>46688437</v>
      </c>
      <c r="D350" s="352">
        <v>47298026</v>
      </c>
      <c r="E350" s="352">
        <v>0</v>
      </c>
      <c r="F350" s="352">
        <v>93986463</v>
      </c>
      <c r="G350" s="327">
        <v>0</v>
      </c>
      <c r="H350" s="353">
        <v>93986463</v>
      </c>
      <c r="I350" s="342"/>
      <c r="K350" s="203">
        <f t="shared" si="5"/>
        <v>13</v>
      </c>
    </row>
    <row r="351" spans="1:11">
      <c r="A351" s="338" t="s">
        <v>496</v>
      </c>
      <c r="B351" s="338" t="s">
        <v>393</v>
      </c>
      <c r="C351" s="350">
        <v>21617920</v>
      </c>
      <c r="D351" s="350">
        <v>22094512</v>
      </c>
      <c r="E351" s="350">
        <v>0</v>
      </c>
      <c r="F351" s="350">
        <v>43712432</v>
      </c>
      <c r="G351" s="329">
        <v>0</v>
      </c>
      <c r="H351" s="351">
        <v>43712432</v>
      </c>
      <c r="I351" s="342"/>
      <c r="K351" s="203">
        <f t="shared" si="5"/>
        <v>9</v>
      </c>
    </row>
    <row r="352" spans="1:11">
      <c r="A352" s="339" t="s">
        <v>497</v>
      </c>
      <c r="B352" s="339" t="s">
        <v>393</v>
      </c>
      <c r="C352" s="352">
        <v>21617920</v>
      </c>
      <c r="D352" s="352">
        <v>22094512</v>
      </c>
      <c r="E352" s="352">
        <v>0</v>
      </c>
      <c r="F352" s="352">
        <v>43712432</v>
      </c>
      <c r="G352" s="327">
        <v>0</v>
      </c>
      <c r="H352" s="353">
        <v>43712432</v>
      </c>
      <c r="I352" s="342"/>
      <c r="K352" s="203">
        <f t="shared" si="5"/>
        <v>13</v>
      </c>
    </row>
    <row r="353" spans="1:11">
      <c r="A353" s="338" t="s">
        <v>498</v>
      </c>
      <c r="B353" s="338" t="s">
        <v>402</v>
      </c>
      <c r="C353" s="350">
        <v>2347730</v>
      </c>
      <c r="D353" s="350">
        <v>4717497</v>
      </c>
      <c r="E353" s="350">
        <v>0</v>
      </c>
      <c r="F353" s="350">
        <v>7065227</v>
      </c>
      <c r="G353" s="329">
        <v>0</v>
      </c>
      <c r="H353" s="351">
        <v>7065227</v>
      </c>
      <c r="I353" s="342"/>
      <c r="K353" s="203">
        <f t="shared" si="5"/>
        <v>9</v>
      </c>
    </row>
    <row r="354" spans="1:11">
      <c r="A354" s="339" t="s">
        <v>499</v>
      </c>
      <c r="B354" s="339" t="s">
        <v>402</v>
      </c>
      <c r="C354" s="352">
        <v>2347730</v>
      </c>
      <c r="D354" s="352">
        <v>4717497</v>
      </c>
      <c r="E354" s="352">
        <v>0</v>
      </c>
      <c r="F354" s="352">
        <v>7065227</v>
      </c>
      <c r="G354" s="327">
        <v>0</v>
      </c>
      <c r="H354" s="353">
        <v>7065227</v>
      </c>
      <c r="I354" s="342"/>
      <c r="K354" s="203">
        <f t="shared" si="5"/>
        <v>13</v>
      </c>
    </row>
    <row r="355" spans="1:11">
      <c r="A355" s="340" t="s">
        <v>171</v>
      </c>
      <c r="B355" s="340" t="s">
        <v>172</v>
      </c>
      <c r="C355" s="354">
        <v>103163785.84</v>
      </c>
      <c r="D355" s="354">
        <v>546159529.60000002</v>
      </c>
      <c r="E355" s="354">
        <v>12301957</v>
      </c>
      <c r="F355" s="354">
        <v>637021358.44000006</v>
      </c>
      <c r="G355" s="349">
        <v>0</v>
      </c>
      <c r="H355" s="355">
        <v>637021358.44000006</v>
      </c>
      <c r="I355" s="342"/>
      <c r="K355" s="203">
        <f t="shared" si="5"/>
        <v>6</v>
      </c>
    </row>
    <row r="356" spans="1:11">
      <c r="A356" s="338" t="s">
        <v>763</v>
      </c>
      <c r="B356" s="338" t="s">
        <v>764</v>
      </c>
      <c r="C356" s="350">
        <v>0</v>
      </c>
      <c r="D356" s="350">
        <v>290189</v>
      </c>
      <c r="E356" s="350">
        <v>0</v>
      </c>
      <c r="F356" s="350">
        <v>290189</v>
      </c>
      <c r="G356" s="329">
        <v>0</v>
      </c>
      <c r="H356" s="351">
        <v>290189</v>
      </c>
      <c r="I356" s="342"/>
      <c r="K356" s="203">
        <f t="shared" si="5"/>
        <v>9</v>
      </c>
    </row>
    <row r="357" spans="1:11">
      <c r="A357" s="339" t="s">
        <v>765</v>
      </c>
      <c r="B357" s="339" t="s">
        <v>764</v>
      </c>
      <c r="C357" s="352">
        <v>0</v>
      </c>
      <c r="D357" s="352">
        <v>290189</v>
      </c>
      <c r="E357" s="352">
        <v>0</v>
      </c>
      <c r="F357" s="352">
        <v>290189</v>
      </c>
      <c r="G357" s="327">
        <v>0</v>
      </c>
      <c r="H357" s="353">
        <v>290189</v>
      </c>
      <c r="I357" s="342"/>
      <c r="K357" s="203">
        <f t="shared" si="5"/>
        <v>13</v>
      </c>
    </row>
    <row r="358" spans="1:11">
      <c r="A358" s="338" t="s">
        <v>500</v>
      </c>
      <c r="B358" s="338" t="s">
        <v>373</v>
      </c>
      <c r="C358" s="350">
        <v>4990370</v>
      </c>
      <c r="D358" s="350">
        <v>5341025</v>
      </c>
      <c r="E358" s="350">
        <v>1374907</v>
      </c>
      <c r="F358" s="350">
        <v>8956488</v>
      </c>
      <c r="G358" s="329">
        <v>0</v>
      </c>
      <c r="H358" s="351">
        <v>8956488</v>
      </c>
      <c r="I358" s="342"/>
      <c r="K358" s="203">
        <f t="shared" si="5"/>
        <v>9</v>
      </c>
    </row>
    <row r="359" spans="1:11">
      <c r="A359" s="339" t="s">
        <v>501</v>
      </c>
      <c r="B359" s="339" t="s">
        <v>373</v>
      </c>
      <c r="C359" s="352">
        <v>4990370</v>
      </c>
      <c r="D359" s="352">
        <v>5341025</v>
      </c>
      <c r="E359" s="352">
        <v>1374907</v>
      </c>
      <c r="F359" s="352">
        <v>8956488</v>
      </c>
      <c r="G359" s="327">
        <v>0</v>
      </c>
      <c r="H359" s="353">
        <v>8956488</v>
      </c>
      <c r="I359" s="342"/>
      <c r="K359" s="203">
        <f t="shared" si="5"/>
        <v>13</v>
      </c>
    </row>
    <row r="360" spans="1:11">
      <c r="A360" s="338" t="s">
        <v>502</v>
      </c>
      <c r="B360" s="338" t="s">
        <v>378</v>
      </c>
      <c r="C360" s="350">
        <v>0</v>
      </c>
      <c r="D360" s="350">
        <v>8390050</v>
      </c>
      <c r="E360" s="350">
        <v>8390050</v>
      </c>
      <c r="F360" s="350">
        <v>0</v>
      </c>
      <c r="G360" s="329">
        <v>0</v>
      </c>
      <c r="H360" s="351">
        <v>0</v>
      </c>
      <c r="I360" s="342"/>
      <c r="K360" s="203">
        <f t="shared" si="5"/>
        <v>9</v>
      </c>
    </row>
    <row r="361" spans="1:11">
      <c r="A361" s="339" t="s">
        <v>503</v>
      </c>
      <c r="B361" s="339" t="s">
        <v>378</v>
      </c>
      <c r="C361" s="352">
        <v>0</v>
      </c>
      <c r="D361" s="352">
        <v>8390050</v>
      </c>
      <c r="E361" s="352">
        <v>8390050</v>
      </c>
      <c r="F361" s="352">
        <v>0</v>
      </c>
      <c r="G361" s="327">
        <v>0</v>
      </c>
      <c r="H361" s="353">
        <v>0</v>
      </c>
      <c r="I361" s="342"/>
      <c r="K361" s="203">
        <f t="shared" si="5"/>
        <v>13</v>
      </c>
    </row>
    <row r="362" spans="1:11">
      <c r="A362" s="338" t="s">
        <v>504</v>
      </c>
      <c r="B362" s="338" t="s">
        <v>273</v>
      </c>
      <c r="C362" s="350">
        <v>20568263</v>
      </c>
      <c r="D362" s="350">
        <v>20632163</v>
      </c>
      <c r="E362" s="350">
        <v>0</v>
      </c>
      <c r="F362" s="350">
        <v>41200426</v>
      </c>
      <c r="G362" s="329">
        <v>0</v>
      </c>
      <c r="H362" s="351">
        <v>41200426</v>
      </c>
      <c r="I362" s="342"/>
      <c r="K362" s="203">
        <f t="shared" si="5"/>
        <v>9</v>
      </c>
    </row>
    <row r="363" spans="1:11" ht="25.5">
      <c r="A363" s="339" t="s">
        <v>505</v>
      </c>
      <c r="B363" s="339" t="s">
        <v>273</v>
      </c>
      <c r="C363" s="352">
        <v>20568263</v>
      </c>
      <c r="D363" s="352">
        <v>20632163</v>
      </c>
      <c r="E363" s="352">
        <v>0</v>
      </c>
      <c r="F363" s="352">
        <v>41200426</v>
      </c>
      <c r="G363" s="327">
        <v>0</v>
      </c>
      <c r="H363" s="353">
        <v>41200426</v>
      </c>
      <c r="I363" s="342"/>
      <c r="K363" s="203">
        <f t="shared" si="5"/>
        <v>13</v>
      </c>
    </row>
    <row r="364" spans="1:11">
      <c r="A364" s="338" t="s">
        <v>768</v>
      </c>
      <c r="B364" s="338" t="s">
        <v>769</v>
      </c>
      <c r="C364" s="350">
        <v>0</v>
      </c>
      <c r="D364" s="350">
        <v>1745090</v>
      </c>
      <c r="E364" s="350">
        <v>0</v>
      </c>
      <c r="F364" s="350">
        <v>1745090</v>
      </c>
      <c r="G364" s="329">
        <v>0</v>
      </c>
      <c r="H364" s="351">
        <v>1745090</v>
      </c>
      <c r="I364" s="342"/>
      <c r="K364" s="203">
        <f t="shared" si="5"/>
        <v>9</v>
      </c>
    </row>
    <row r="365" spans="1:11">
      <c r="A365" s="339" t="s">
        <v>770</v>
      </c>
      <c r="B365" s="339" t="s">
        <v>769</v>
      </c>
      <c r="C365" s="352">
        <v>0</v>
      </c>
      <c r="D365" s="352">
        <v>1745090</v>
      </c>
      <c r="E365" s="352">
        <v>0</v>
      </c>
      <c r="F365" s="352">
        <v>1745090</v>
      </c>
      <c r="G365" s="327">
        <v>0</v>
      </c>
      <c r="H365" s="353">
        <v>1745090</v>
      </c>
      <c r="I365" s="342"/>
      <c r="K365" s="203">
        <f t="shared" si="5"/>
        <v>13</v>
      </c>
    </row>
    <row r="366" spans="1:11">
      <c r="A366" s="338" t="s">
        <v>506</v>
      </c>
      <c r="B366" s="338" t="s">
        <v>507</v>
      </c>
      <c r="C366" s="350">
        <v>17554087</v>
      </c>
      <c r="D366" s="350">
        <v>17554087</v>
      </c>
      <c r="E366" s="350">
        <v>0</v>
      </c>
      <c r="F366" s="350">
        <v>35108174</v>
      </c>
      <c r="G366" s="329">
        <v>0</v>
      </c>
      <c r="H366" s="351">
        <v>35108174</v>
      </c>
      <c r="I366" s="342"/>
      <c r="K366" s="203">
        <f t="shared" si="5"/>
        <v>9</v>
      </c>
    </row>
    <row r="367" spans="1:11">
      <c r="A367" s="339" t="s">
        <v>508</v>
      </c>
      <c r="B367" s="339" t="s">
        <v>507</v>
      </c>
      <c r="C367" s="352">
        <v>17554087</v>
      </c>
      <c r="D367" s="352">
        <v>17554087</v>
      </c>
      <c r="E367" s="352">
        <v>0</v>
      </c>
      <c r="F367" s="352">
        <v>35108174</v>
      </c>
      <c r="G367" s="327">
        <v>0</v>
      </c>
      <c r="H367" s="353">
        <v>35108174</v>
      </c>
      <c r="I367" s="342"/>
      <c r="K367" s="203">
        <f t="shared" si="5"/>
        <v>13</v>
      </c>
    </row>
    <row r="368" spans="1:11">
      <c r="A368" s="338" t="s">
        <v>785</v>
      </c>
      <c r="B368" s="338" t="s">
        <v>786</v>
      </c>
      <c r="C368" s="350">
        <v>0</v>
      </c>
      <c r="D368" s="350">
        <v>1374907</v>
      </c>
      <c r="E368" s="350">
        <v>0</v>
      </c>
      <c r="F368" s="350">
        <v>1374907</v>
      </c>
      <c r="G368" s="329">
        <v>0</v>
      </c>
      <c r="H368" s="351">
        <v>1374907</v>
      </c>
      <c r="I368" s="342"/>
      <c r="K368" s="203">
        <f t="shared" si="5"/>
        <v>9</v>
      </c>
    </row>
    <row r="369" spans="1:11">
      <c r="A369" s="339" t="s">
        <v>787</v>
      </c>
      <c r="B369" s="339" t="s">
        <v>786</v>
      </c>
      <c r="C369" s="352">
        <v>0</v>
      </c>
      <c r="D369" s="352">
        <v>1374907</v>
      </c>
      <c r="E369" s="352">
        <v>0</v>
      </c>
      <c r="F369" s="352">
        <v>1374907</v>
      </c>
      <c r="G369" s="327">
        <v>0</v>
      </c>
      <c r="H369" s="353">
        <v>1374907</v>
      </c>
      <c r="I369" s="342"/>
      <c r="K369" s="203">
        <f t="shared" si="5"/>
        <v>13</v>
      </c>
    </row>
    <row r="370" spans="1:11">
      <c r="A370" s="338" t="s">
        <v>773</v>
      </c>
      <c r="B370" s="338" t="s">
        <v>319</v>
      </c>
      <c r="C370" s="350">
        <v>0</v>
      </c>
      <c r="D370" s="350">
        <v>429664227</v>
      </c>
      <c r="E370" s="350">
        <v>2537000</v>
      </c>
      <c r="F370" s="350">
        <v>427127227</v>
      </c>
      <c r="G370" s="329">
        <v>0</v>
      </c>
      <c r="H370" s="351">
        <v>427127227</v>
      </c>
      <c r="I370" s="342"/>
      <c r="K370" s="203">
        <f t="shared" si="5"/>
        <v>9</v>
      </c>
    </row>
    <row r="371" spans="1:11">
      <c r="A371" s="339" t="s">
        <v>774</v>
      </c>
      <c r="B371" s="339" t="s">
        <v>319</v>
      </c>
      <c r="C371" s="352">
        <v>0</v>
      </c>
      <c r="D371" s="352">
        <v>429664227</v>
      </c>
      <c r="E371" s="352">
        <v>2537000</v>
      </c>
      <c r="F371" s="352">
        <v>427127227</v>
      </c>
      <c r="G371" s="327">
        <v>0</v>
      </c>
      <c r="H371" s="353">
        <v>427127227</v>
      </c>
      <c r="I371" s="342"/>
      <c r="K371" s="203">
        <f t="shared" si="5"/>
        <v>13</v>
      </c>
    </row>
    <row r="372" spans="1:11">
      <c r="A372" s="338" t="s">
        <v>509</v>
      </c>
      <c r="B372" s="338" t="s">
        <v>325</v>
      </c>
      <c r="C372" s="350">
        <v>60051065.840000004</v>
      </c>
      <c r="D372" s="350">
        <v>61167791.600000001</v>
      </c>
      <c r="E372" s="350">
        <v>0</v>
      </c>
      <c r="F372" s="350">
        <v>121218857.44</v>
      </c>
      <c r="G372" s="329">
        <v>0</v>
      </c>
      <c r="H372" s="351">
        <v>121218857.44</v>
      </c>
      <c r="I372" s="342"/>
      <c r="K372" s="203">
        <f t="shared" si="5"/>
        <v>9</v>
      </c>
    </row>
    <row r="373" spans="1:11">
      <c r="A373" s="339" t="s">
        <v>510</v>
      </c>
      <c r="B373" s="339" t="s">
        <v>325</v>
      </c>
      <c r="C373" s="352">
        <v>60051065.840000004</v>
      </c>
      <c r="D373" s="352">
        <v>61167791.600000001</v>
      </c>
      <c r="E373" s="352">
        <v>0</v>
      </c>
      <c r="F373" s="352">
        <v>121218857.44</v>
      </c>
      <c r="G373" s="327">
        <v>0</v>
      </c>
      <c r="H373" s="353">
        <v>121218857.44</v>
      </c>
      <c r="I373" s="342"/>
      <c r="K373" s="203">
        <f t="shared" si="5"/>
        <v>13</v>
      </c>
    </row>
    <row r="374" spans="1:11" ht="25.5">
      <c r="A374" s="341" t="s">
        <v>175</v>
      </c>
      <c r="B374" s="341" t="s">
        <v>176</v>
      </c>
      <c r="C374" s="356">
        <v>41053345</v>
      </c>
      <c r="D374" s="356">
        <v>44199775</v>
      </c>
      <c r="E374" s="356">
        <v>0</v>
      </c>
      <c r="F374" s="356">
        <v>85253120</v>
      </c>
      <c r="G374" s="346">
        <v>0</v>
      </c>
      <c r="H374" s="357">
        <v>85253120</v>
      </c>
      <c r="I374" s="342"/>
      <c r="K374" s="203">
        <f t="shared" si="5"/>
        <v>3</v>
      </c>
    </row>
    <row r="375" spans="1:11">
      <c r="A375" s="340" t="s">
        <v>178</v>
      </c>
      <c r="B375" s="340" t="s">
        <v>181</v>
      </c>
      <c r="C375" s="354">
        <v>25102184</v>
      </c>
      <c r="D375" s="354">
        <v>25102184</v>
      </c>
      <c r="E375" s="354">
        <v>0</v>
      </c>
      <c r="F375" s="354">
        <v>50204368</v>
      </c>
      <c r="G375" s="349">
        <v>0</v>
      </c>
      <c r="H375" s="355">
        <v>50204368</v>
      </c>
      <c r="I375" s="342"/>
      <c r="K375" s="203">
        <f t="shared" si="5"/>
        <v>6</v>
      </c>
    </row>
    <row r="376" spans="1:11">
      <c r="A376" s="338" t="s">
        <v>511</v>
      </c>
      <c r="B376" s="338" t="s">
        <v>217</v>
      </c>
      <c r="C376" s="350">
        <v>6665819</v>
      </c>
      <c r="D376" s="350">
        <v>6665819</v>
      </c>
      <c r="E376" s="350">
        <v>0</v>
      </c>
      <c r="F376" s="350">
        <v>13331638</v>
      </c>
      <c r="G376" s="329">
        <v>0</v>
      </c>
      <c r="H376" s="351">
        <v>13331638</v>
      </c>
      <c r="I376" s="342"/>
      <c r="K376" s="203">
        <f t="shared" si="5"/>
        <v>9</v>
      </c>
    </row>
    <row r="377" spans="1:11">
      <c r="A377" s="339" t="s">
        <v>512</v>
      </c>
      <c r="B377" s="339" t="s">
        <v>231</v>
      </c>
      <c r="C377" s="352">
        <v>6108527</v>
      </c>
      <c r="D377" s="352">
        <v>6108527</v>
      </c>
      <c r="E377" s="352">
        <v>0</v>
      </c>
      <c r="F377" s="352">
        <v>12217054</v>
      </c>
      <c r="G377" s="327">
        <v>0</v>
      </c>
      <c r="H377" s="353">
        <v>12217054</v>
      </c>
      <c r="I377" s="342"/>
      <c r="K377" s="203">
        <f t="shared" si="5"/>
        <v>13</v>
      </c>
    </row>
    <row r="378" spans="1:11">
      <c r="A378" s="339" t="s">
        <v>513</v>
      </c>
      <c r="B378" s="339" t="s">
        <v>234</v>
      </c>
      <c r="C378" s="352">
        <v>484375</v>
      </c>
      <c r="D378" s="352">
        <v>484375</v>
      </c>
      <c r="E378" s="352">
        <v>0</v>
      </c>
      <c r="F378" s="352">
        <v>968750</v>
      </c>
      <c r="G378" s="327">
        <v>0</v>
      </c>
      <c r="H378" s="353">
        <v>968750</v>
      </c>
      <c r="I378" s="342"/>
      <c r="K378" s="203">
        <f t="shared" si="5"/>
        <v>13</v>
      </c>
    </row>
    <row r="379" spans="1:11">
      <c r="A379" s="339" t="s">
        <v>514</v>
      </c>
      <c r="B379" s="339" t="s">
        <v>237</v>
      </c>
      <c r="C379" s="352">
        <v>72917</v>
      </c>
      <c r="D379" s="352">
        <v>72917</v>
      </c>
      <c r="E379" s="352">
        <v>0</v>
      </c>
      <c r="F379" s="352">
        <v>145834</v>
      </c>
      <c r="G379" s="327">
        <v>0</v>
      </c>
      <c r="H379" s="353">
        <v>145834</v>
      </c>
      <c r="I379" s="342"/>
      <c r="K379" s="203">
        <f t="shared" si="5"/>
        <v>13</v>
      </c>
    </row>
    <row r="380" spans="1:11">
      <c r="A380" s="338" t="s">
        <v>515</v>
      </c>
      <c r="B380" s="338" t="s">
        <v>221</v>
      </c>
      <c r="C380" s="350">
        <v>1532066</v>
      </c>
      <c r="D380" s="350">
        <v>1532066</v>
      </c>
      <c r="E380" s="350">
        <v>0</v>
      </c>
      <c r="F380" s="350">
        <v>3064132</v>
      </c>
      <c r="G380" s="329">
        <v>0</v>
      </c>
      <c r="H380" s="351">
        <v>3064132</v>
      </c>
      <c r="I380" s="342"/>
      <c r="K380" s="203">
        <f t="shared" si="5"/>
        <v>9</v>
      </c>
    </row>
    <row r="381" spans="1:11">
      <c r="A381" s="339" t="s">
        <v>516</v>
      </c>
      <c r="B381" s="339" t="s">
        <v>223</v>
      </c>
      <c r="C381" s="352">
        <v>243745</v>
      </c>
      <c r="D381" s="352">
        <v>243745</v>
      </c>
      <c r="E381" s="352">
        <v>0</v>
      </c>
      <c r="F381" s="352">
        <v>487490</v>
      </c>
      <c r="G381" s="327">
        <v>0</v>
      </c>
      <c r="H381" s="353">
        <v>487490</v>
      </c>
      <c r="I381" s="342"/>
      <c r="K381" s="203">
        <f t="shared" si="5"/>
        <v>13</v>
      </c>
    </row>
    <row r="382" spans="1:11">
      <c r="A382" s="339" t="s">
        <v>517</v>
      </c>
      <c r="B382" s="339" t="s">
        <v>242</v>
      </c>
      <c r="C382" s="352">
        <v>1288321</v>
      </c>
      <c r="D382" s="352">
        <v>1288321</v>
      </c>
      <c r="E382" s="352">
        <v>0</v>
      </c>
      <c r="F382" s="352">
        <v>2576642</v>
      </c>
      <c r="G382" s="327">
        <v>0</v>
      </c>
      <c r="H382" s="353">
        <v>2576642</v>
      </c>
      <c r="I382" s="342"/>
      <c r="K382" s="203">
        <f t="shared" si="5"/>
        <v>13</v>
      </c>
    </row>
    <row r="383" spans="1:11">
      <c r="A383" s="338" t="s">
        <v>518</v>
      </c>
      <c r="B383" s="338" t="s">
        <v>225</v>
      </c>
      <c r="C383" s="350">
        <v>14886933</v>
      </c>
      <c r="D383" s="350">
        <v>14886933</v>
      </c>
      <c r="E383" s="350">
        <v>0</v>
      </c>
      <c r="F383" s="350">
        <v>29773866</v>
      </c>
      <c r="G383" s="329">
        <v>0</v>
      </c>
      <c r="H383" s="351">
        <v>29773866</v>
      </c>
      <c r="I383" s="342"/>
      <c r="K383" s="203">
        <f t="shared" si="5"/>
        <v>9</v>
      </c>
    </row>
    <row r="384" spans="1:11">
      <c r="A384" s="339" t="s">
        <v>519</v>
      </c>
      <c r="B384" s="339" t="s">
        <v>227</v>
      </c>
      <c r="C384" s="352">
        <v>902622</v>
      </c>
      <c r="D384" s="352">
        <v>902622</v>
      </c>
      <c r="E384" s="352">
        <v>0</v>
      </c>
      <c r="F384" s="352">
        <v>1805244</v>
      </c>
      <c r="G384" s="327">
        <v>0</v>
      </c>
      <c r="H384" s="353">
        <v>1805244</v>
      </c>
      <c r="I384" s="342"/>
      <c r="K384" s="203">
        <f t="shared" si="5"/>
        <v>13</v>
      </c>
    </row>
    <row r="385" spans="1:11">
      <c r="A385" s="339" t="s">
        <v>520</v>
      </c>
      <c r="B385" s="339" t="s">
        <v>229</v>
      </c>
      <c r="C385" s="352">
        <v>13984311</v>
      </c>
      <c r="D385" s="352">
        <v>13984311</v>
      </c>
      <c r="E385" s="352">
        <v>0</v>
      </c>
      <c r="F385" s="352">
        <v>27968622</v>
      </c>
      <c r="G385" s="327">
        <v>0</v>
      </c>
      <c r="H385" s="353">
        <v>27968622</v>
      </c>
      <c r="I385" s="342"/>
      <c r="K385" s="203">
        <f t="shared" si="5"/>
        <v>13</v>
      </c>
    </row>
    <row r="386" spans="1:11">
      <c r="A386" s="338" t="s">
        <v>521</v>
      </c>
      <c r="B386" s="338" t="s">
        <v>262</v>
      </c>
      <c r="C386" s="350">
        <v>2017366</v>
      </c>
      <c r="D386" s="350">
        <v>2017366</v>
      </c>
      <c r="E386" s="350">
        <v>0</v>
      </c>
      <c r="F386" s="350">
        <v>4034732</v>
      </c>
      <c r="G386" s="329">
        <v>0</v>
      </c>
      <c r="H386" s="351">
        <v>4034732</v>
      </c>
      <c r="I386" s="342"/>
      <c r="K386" s="203">
        <f t="shared" si="5"/>
        <v>9</v>
      </c>
    </row>
    <row r="387" spans="1:11">
      <c r="A387" s="339" t="s">
        <v>522</v>
      </c>
      <c r="B387" s="339" t="s">
        <v>249</v>
      </c>
      <c r="C387" s="352">
        <v>2017366</v>
      </c>
      <c r="D387" s="352">
        <v>2017366</v>
      </c>
      <c r="E387" s="352">
        <v>0</v>
      </c>
      <c r="F387" s="352">
        <v>4034732</v>
      </c>
      <c r="G387" s="327">
        <v>0</v>
      </c>
      <c r="H387" s="353">
        <v>4034732</v>
      </c>
      <c r="I387" s="342"/>
      <c r="K387" s="203">
        <f t="shared" si="5"/>
        <v>13</v>
      </c>
    </row>
    <row r="388" spans="1:11">
      <c r="A388" s="340" t="s">
        <v>180</v>
      </c>
      <c r="B388" s="340" t="s">
        <v>183</v>
      </c>
      <c r="C388" s="354">
        <v>15951161</v>
      </c>
      <c r="D388" s="354">
        <v>15878939</v>
      </c>
      <c r="E388" s="354">
        <v>0</v>
      </c>
      <c r="F388" s="354">
        <v>31830100</v>
      </c>
      <c r="G388" s="349">
        <v>0</v>
      </c>
      <c r="H388" s="355">
        <v>31830100</v>
      </c>
      <c r="I388" s="342"/>
      <c r="K388" s="203">
        <f t="shared" si="5"/>
        <v>6</v>
      </c>
    </row>
    <row r="389" spans="1:11">
      <c r="A389" s="338" t="s">
        <v>523</v>
      </c>
      <c r="B389" s="338" t="s">
        <v>283</v>
      </c>
      <c r="C389" s="350">
        <v>15951161</v>
      </c>
      <c r="D389" s="350">
        <v>15878939</v>
      </c>
      <c r="E389" s="350">
        <v>0</v>
      </c>
      <c r="F389" s="350">
        <v>31830100</v>
      </c>
      <c r="G389" s="329">
        <v>0</v>
      </c>
      <c r="H389" s="351">
        <v>31830100</v>
      </c>
      <c r="I389" s="342"/>
      <c r="K389" s="203">
        <f t="shared" si="5"/>
        <v>9</v>
      </c>
    </row>
    <row r="390" spans="1:11">
      <c r="A390" s="339" t="s">
        <v>524</v>
      </c>
      <c r="B390" s="339" t="s">
        <v>283</v>
      </c>
      <c r="C390" s="352">
        <v>15951161</v>
      </c>
      <c r="D390" s="352">
        <v>15878939</v>
      </c>
      <c r="E390" s="352">
        <v>0</v>
      </c>
      <c r="F390" s="352">
        <v>31830100</v>
      </c>
      <c r="G390" s="327">
        <v>0</v>
      </c>
      <c r="H390" s="353">
        <v>31830100</v>
      </c>
      <c r="I390" s="342"/>
      <c r="K390" s="203">
        <f t="shared" si="5"/>
        <v>13</v>
      </c>
    </row>
    <row r="391" spans="1:11">
      <c r="A391" s="340" t="s">
        <v>182</v>
      </c>
      <c r="B391" s="340" t="s">
        <v>184</v>
      </c>
      <c r="C391" s="354">
        <v>0</v>
      </c>
      <c r="D391" s="354">
        <v>3218652</v>
      </c>
      <c r="E391" s="354">
        <v>0</v>
      </c>
      <c r="F391" s="354">
        <v>3218652</v>
      </c>
      <c r="G391" s="349">
        <v>0</v>
      </c>
      <c r="H391" s="355">
        <v>3218652</v>
      </c>
      <c r="I391" s="342"/>
      <c r="K391" s="203">
        <f t="shared" si="5"/>
        <v>6</v>
      </c>
    </row>
    <row r="392" spans="1:11">
      <c r="A392" s="338" t="s">
        <v>525</v>
      </c>
      <c r="B392" s="338" t="s">
        <v>422</v>
      </c>
      <c r="C392" s="350">
        <v>0</v>
      </c>
      <c r="D392" s="350">
        <v>3218652</v>
      </c>
      <c r="E392" s="350">
        <v>0</v>
      </c>
      <c r="F392" s="350">
        <v>3218652</v>
      </c>
      <c r="G392" s="329">
        <v>0</v>
      </c>
      <c r="H392" s="351">
        <v>3218652</v>
      </c>
      <c r="I392" s="342"/>
      <c r="K392" s="203">
        <f t="shared" ref="K392:K441" si="6">+LEN(A392)</f>
        <v>9</v>
      </c>
    </row>
    <row r="393" spans="1:11">
      <c r="A393" s="339" t="s">
        <v>526</v>
      </c>
      <c r="B393" s="339" t="s">
        <v>422</v>
      </c>
      <c r="C393" s="352">
        <v>0</v>
      </c>
      <c r="D393" s="352">
        <v>3218652</v>
      </c>
      <c r="E393" s="352">
        <v>0</v>
      </c>
      <c r="F393" s="352">
        <v>3218652</v>
      </c>
      <c r="G393" s="327">
        <v>0</v>
      </c>
      <c r="H393" s="353">
        <v>3218652</v>
      </c>
      <c r="I393" s="342"/>
      <c r="K393" s="203">
        <f t="shared" si="6"/>
        <v>13</v>
      </c>
    </row>
    <row r="394" spans="1:11">
      <c r="A394" s="341" t="s">
        <v>185</v>
      </c>
      <c r="B394" s="341" t="s">
        <v>187</v>
      </c>
      <c r="C394" s="356">
        <v>321</v>
      </c>
      <c r="D394" s="356">
        <v>0</v>
      </c>
      <c r="E394" s="356">
        <v>0</v>
      </c>
      <c r="F394" s="356">
        <v>321</v>
      </c>
      <c r="G394" s="346">
        <v>0</v>
      </c>
      <c r="H394" s="357">
        <v>321</v>
      </c>
      <c r="I394" s="342"/>
      <c r="K394" s="203">
        <f t="shared" si="6"/>
        <v>3</v>
      </c>
    </row>
    <row r="395" spans="1:11">
      <c r="A395" s="340" t="s">
        <v>527</v>
      </c>
      <c r="B395" s="340" t="s">
        <v>188</v>
      </c>
      <c r="C395" s="354">
        <v>321</v>
      </c>
      <c r="D395" s="354">
        <v>0</v>
      </c>
      <c r="E395" s="354">
        <v>0</v>
      </c>
      <c r="F395" s="354">
        <v>321</v>
      </c>
      <c r="G395" s="349">
        <v>0</v>
      </c>
      <c r="H395" s="355">
        <v>321</v>
      </c>
      <c r="I395" s="342"/>
      <c r="K395" s="203">
        <f t="shared" si="6"/>
        <v>6</v>
      </c>
    </row>
    <row r="396" spans="1:11">
      <c r="A396" s="338" t="s">
        <v>528</v>
      </c>
      <c r="B396" s="338" t="s">
        <v>529</v>
      </c>
      <c r="C396" s="350">
        <v>321</v>
      </c>
      <c r="D396" s="350">
        <v>0</v>
      </c>
      <c r="E396" s="350">
        <v>0</v>
      </c>
      <c r="F396" s="350">
        <v>321</v>
      </c>
      <c r="G396" s="329">
        <v>0</v>
      </c>
      <c r="H396" s="351">
        <v>321</v>
      </c>
      <c r="I396" s="342"/>
      <c r="K396" s="203">
        <f t="shared" si="6"/>
        <v>9</v>
      </c>
    </row>
    <row r="397" spans="1:11">
      <c r="A397" s="339" t="s">
        <v>530</v>
      </c>
      <c r="B397" s="339" t="s">
        <v>446</v>
      </c>
      <c r="C397" s="352">
        <v>321</v>
      </c>
      <c r="D397" s="352">
        <v>0</v>
      </c>
      <c r="E397" s="352">
        <v>0</v>
      </c>
      <c r="F397" s="352">
        <v>321</v>
      </c>
      <c r="G397" s="327">
        <v>0</v>
      </c>
      <c r="H397" s="353">
        <v>321</v>
      </c>
      <c r="I397" s="342"/>
      <c r="K397" s="203">
        <f t="shared" si="6"/>
        <v>13</v>
      </c>
    </row>
    <row r="398" spans="1:11">
      <c r="A398" s="138" t="s">
        <v>102</v>
      </c>
      <c r="B398" s="138" t="s">
        <v>96</v>
      </c>
      <c r="C398" s="323">
        <v>0</v>
      </c>
      <c r="D398" s="323">
        <v>344980905</v>
      </c>
      <c r="E398" s="323">
        <v>344980905</v>
      </c>
      <c r="F398" s="323">
        <v>0</v>
      </c>
      <c r="G398" s="323">
        <v>0</v>
      </c>
      <c r="H398" s="323">
        <v>0</v>
      </c>
      <c r="I398" s="342"/>
      <c r="K398" s="203">
        <f t="shared" si="6"/>
        <v>1</v>
      </c>
    </row>
    <row r="399" spans="1:11">
      <c r="A399" s="341" t="s">
        <v>535</v>
      </c>
      <c r="B399" s="341" t="s">
        <v>99</v>
      </c>
      <c r="C399" s="356">
        <v>347088385</v>
      </c>
      <c r="D399" s="356">
        <v>0</v>
      </c>
      <c r="E399" s="356">
        <v>0</v>
      </c>
      <c r="F399" s="356">
        <v>347088385</v>
      </c>
      <c r="G399" s="346">
        <v>0</v>
      </c>
      <c r="H399" s="357">
        <v>347088385</v>
      </c>
      <c r="I399" s="342"/>
      <c r="K399" s="203">
        <f t="shared" si="6"/>
        <v>3</v>
      </c>
    </row>
    <row r="400" spans="1:11">
      <c r="A400" s="340" t="s">
        <v>536</v>
      </c>
      <c r="B400" s="340" t="s">
        <v>103</v>
      </c>
      <c r="C400" s="354">
        <v>347088385</v>
      </c>
      <c r="D400" s="354">
        <v>0</v>
      </c>
      <c r="E400" s="354">
        <v>0</v>
      </c>
      <c r="F400" s="354">
        <v>347088385</v>
      </c>
      <c r="G400" s="349">
        <v>0</v>
      </c>
      <c r="H400" s="355">
        <v>347088385</v>
      </c>
      <c r="I400" s="342"/>
      <c r="K400" s="203">
        <f t="shared" si="6"/>
        <v>6</v>
      </c>
    </row>
    <row r="401" spans="1:11">
      <c r="A401" s="338" t="s">
        <v>537</v>
      </c>
      <c r="B401" s="338" t="s">
        <v>538</v>
      </c>
      <c r="C401" s="350">
        <v>347088385</v>
      </c>
      <c r="D401" s="350">
        <v>0</v>
      </c>
      <c r="E401" s="350">
        <v>0</v>
      </c>
      <c r="F401" s="350">
        <v>347088385</v>
      </c>
      <c r="G401" s="329">
        <v>0</v>
      </c>
      <c r="H401" s="351">
        <v>347088385</v>
      </c>
      <c r="I401" s="342"/>
      <c r="K401" s="203">
        <f t="shared" si="6"/>
        <v>9</v>
      </c>
    </row>
    <row r="402" spans="1:11">
      <c r="A402" s="339" t="s">
        <v>539</v>
      </c>
      <c r="B402" s="339" t="s">
        <v>538</v>
      </c>
      <c r="C402" s="352">
        <v>347088385</v>
      </c>
      <c r="D402" s="352">
        <v>0</v>
      </c>
      <c r="E402" s="352">
        <v>0</v>
      </c>
      <c r="F402" s="352">
        <v>347088385</v>
      </c>
      <c r="G402" s="327">
        <v>0</v>
      </c>
      <c r="H402" s="353">
        <v>347088385</v>
      </c>
      <c r="I402" s="342"/>
      <c r="K402" s="203">
        <f t="shared" si="6"/>
        <v>13</v>
      </c>
    </row>
    <row r="403" spans="1:11">
      <c r="A403" s="338" t="s">
        <v>775</v>
      </c>
      <c r="B403" s="338" t="s">
        <v>776</v>
      </c>
      <c r="C403" s="350">
        <v>0</v>
      </c>
      <c r="D403" s="350">
        <v>0</v>
      </c>
      <c r="E403" s="350">
        <v>0</v>
      </c>
      <c r="F403" s="350">
        <v>0</v>
      </c>
      <c r="G403" s="329">
        <v>0</v>
      </c>
      <c r="H403" s="351">
        <v>0</v>
      </c>
      <c r="I403" s="342"/>
      <c r="K403" s="203">
        <f t="shared" si="6"/>
        <v>9</v>
      </c>
    </row>
    <row r="404" spans="1:11">
      <c r="A404" s="339" t="s">
        <v>777</v>
      </c>
      <c r="B404" s="339" t="s">
        <v>776</v>
      </c>
      <c r="C404" s="352">
        <v>0</v>
      </c>
      <c r="D404" s="352">
        <v>0</v>
      </c>
      <c r="E404" s="352">
        <v>0</v>
      </c>
      <c r="F404" s="352">
        <v>0</v>
      </c>
      <c r="G404" s="327">
        <v>0</v>
      </c>
      <c r="H404" s="353">
        <v>0</v>
      </c>
      <c r="I404" s="342"/>
      <c r="K404" s="203">
        <f t="shared" si="6"/>
        <v>13</v>
      </c>
    </row>
    <row r="405" spans="1:11">
      <c r="A405" s="341" t="s">
        <v>106</v>
      </c>
      <c r="B405" s="341" t="s">
        <v>107</v>
      </c>
      <c r="C405" s="356">
        <v>1161468705.9000001</v>
      </c>
      <c r="D405" s="356">
        <v>29336647</v>
      </c>
      <c r="E405" s="356">
        <v>315644258</v>
      </c>
      <c r="F405" s="356">
        <v>875161094.89999998</v>
      </c>
      <c r="G405" s="346">
        <v>0</v>
      </c>
      <c r="H405" s="357">
        <v>875161094.89999998</v>
      </c>
      <c r="I405" s="342"/>
      <c r="K405" s="203">
        <f t="shared" si="6"/>
        <v>3</v>
      </c>
    </row>
    <row r="406" spans="1:11">
      <c r="A406" s="340" t="s">
        <v>540</v>
      </c>
      <c r="B406" s="340" t="s">
        <v>111</v>
      </c>
      <c r="C406" s="354">
        <v>261811362</v>
      </c>
      <c r="D406" s="354">
        <v>0</v>
      </c>
      <c r="E406" s="354">
        <v>0</v>
      </c>
      <c r="F406" s="354">
        <v>261811362</v>
      </c>
      <c r="G406" s="349">
        <v>0</v>
      </c>
      <c r="H406" s="355">
        <v>261811362</v>
      </c>
      <c r="I406" s="342"/>
      <c r="K406" s="203">
        <f t="shared" si="6"/>
        <v>6</v>
      </c>
    </row>
    <row r="407" spans="1:11">
      <c r="A407" s="338" t="s">
        <v>541</v>
      </c>
      <c r="B407" s="338" t="s">
        <v>542</v>
      </c>
      <c r="C407" s="350">
        <v>261811362</v>
      </c>
      <c r="D407" s="350">
        <v>0</v>
      </c>
      <c r="E407" s="350">
        <v>0</v>
      </c>
      <c r="F407" s="350">
        <v>261811362</v>
      </c>
      <c r="G407" s="329">
        <v>0</v>
      </c>
      <c r="H407" s="351">
        <v>261811362</v>
      </c>
      <c r="I407" s="342"/>
      <c r="K407" s="203">
        <f t="shared" si="6"/>
        <v>9</v>
      </c>
    </row>
    <row r="408" spans="1:11">
      <c r="A408" s="339" t="s">
        <v>543</v>
      </c>
      <c r="B408" s="339" t="s">
        <v>542</v>
      </c>
      <c r="C408" s="352">
        <v>261811362</v>
      </c>
      <c r="D408" s="352">
        <v>0</v>
      </c>
      <c r="E408" s="352">
        <v>0</v>
      </c>
      <c r="F408" s="352">
        <v>261811362</v>
      </c>
      <c r="G408" s="327">
        <v>0</v>
      </c>
      <c r="H408" s="353">
        <v>261811362</v>
      </c>
      <c r="I408" s="342"/>
      <c r="K408" s="203">
        <f t="shared" si="6"/>
        <v>13</v>
      </c>
    </row>
    <row r="409" spans="1:11">
      <c r="A409" s="340" t="s">
        <v>110</v>
      </c>
      <c r="B409" s="340" t="s">
        <v>114</v>
      </c>
      <c r="C409" s="354">
        <v>899657343.89999998</v>
      </c>
      <c r="D409" s="354">
        <v>29336647</v>
      </c>
      <c r="E409" s="354">
        <v>315644258</v>
      </c>
      <c r="F409" s="354">
        <v>613349732.89999998</v>
      </c>
      <c r="G409" s="349">
        <v>0</v>
      </c>
      <c r="H409" s="355">
        <v>613349732.89999998</v>
      </c>
      <c r="I409" s="342"/>
      <c r="K409" s="203">
        <f t="shared" si="6"/>
        <v>6</v>
      </c>
    </row>
    <row r="410" spans="1:11">
      <c r="A410" s="338" t="s">
        <v>544</v>
      </c>
      <c r="B410" s="338" t="s">
        <v>545</v>
      </c>
      <c r="C410" s="350">
        <v>899657343.89999998</v>
      </c>
      <c r="D410" s="350">
        <v>29336647</v>
      </c>
      <c r="E410" s="350">
        <v>315644258</v>
      </c>
      <c r="F410" s="350">
        <v>613349732.89999998</v>
      </c>
      <c r="G410" s="329">
        <v>0</v>
      </c>
      <c r="H410" s="351">
        <v>613349732.89999998</v>
      </c>
      <c r="I410" s="342"/>
      <c r="K410" s="203">
        <f t="shared" si="6"/>
        <v>9</v>
      </c>
    </row>
    <row r="411" spans="1:11">
      <c r="A411" s="339" t="s">
        <v>546</v>
      </c>
      <c r="B411" s="339" t="s">
        <v>545</v>
      </c>
      <c r="C411" s="352">
        <v>899657343.89999998</v>
      </c>
      <c r="D411" s="352">
        <v>29336647</v>
      </c>
      <c r="E411" s="352">
        <v>315644258</v>
      </c>
      <c r="F411" s="352">
        <v>613349732.89999998</v>
      </c>
      <c r="G411" s="327">
        <v>0</v>
      </c>
      <c r="H411" s="353">
        <v>613349732.89999998</v>
      </c>
      <c r="I411" s="342"/>
      <c r="K411" s="203">
        <f t="shared" si="6"/>
        <v>13</v>
      </c>
    </row>
    <row r="412" spans="1:11">
      <c r="A412" s="341" t="s">
        <v>117</v>
      </c>
      <c r="B412" s="341" t="s">
        <v>118</v>
      </c>
      <c r="C412" s="356">
        <v>-1508557090.9000001</v>
      </c>
      <c r="D412" s="356">
        <v>315644258</v>
      </c>
      <c r="E412" s="356">
        <v>29336647</v>
      </c>
      <c r="F412" s="356">
        <v>-1222249479.9000001</v>
      </c>
      <c r="G412" s="346">
        <v>0</v>
      </c>
      <c r="H412" s="357">
        <v>-1222249479.9000001</v>
      </c>
      <c r="I412" s="342"/>
      <c r="K412" s="203">
        <f t="shared" si="6"/>
        <v>3</v>
      </c>
    </row>
    <row r="413" spans="1:11">
      <c r="A413" s="340" t="s">
        <v>547</v>
      </c>
      <c r="B413" s="340" t="s">
        <v>548</v>
      </c>
      <c r="C413" s="354">
        <v>-347088385</v>
      </c>
      <c r="D413" s="354">
        <v>0</v>
      </c>
      <c r="E413" s="354">
        <v>0</v>
      </c>
      <c r="F413" s="354">
        <v>-347088385</v>
      </c>
      <c r="G413" s="349">
        <v>0</v>
      </c>
      <c r="H413" s="355">
        <v>-347088385</v>
      </c>
      <c r="I413" s="342"/>
      <c r="K413" s="203">
        <f t="shared" si="6"/>
        <v>6</v>
      </c>
    </row>
    <row r="414" spans="1:11">
      <c r="A414" s="338" t="s">
        <v>549</v>
      </c>
      <c r="B414" s="338" t="s">
        <v>550</v>
      </c>
      <c r="C414" s="350">
        <v>-347088385</v>
      </c>
      <c r="D414" s="350">
        <v>0</v>
      </c>
      <c r="E414" s="350">
        <v>0</v>
      </c>
      <c r="F414" s="350">
        <v>-347088385</v>
      </c>
      <c r="G414" s="329">
        <v>0</v>
      </c>
      <c r="H414" s="351">
        <v>-347088385</v>
      </c>
      <c r="I414" s="342"/>
      <c r="K414" s="203">
        <f t="shared" si="6"/>
        <v>9</v>
      </c>
    </row>
    <row r="415" spans="1:11">
      <c r="A415" s="339" t="s">
        <v>551</v>
      </c>
      <c r="B415" s="339" t="s">
        <v>550</v>
      </c>
      <c r="C415" s="352">
        <v>-347088385</v>
      </c>
      <c r="D415" s="352">
        <v>0</v>
      </c>
      <c r="E415" s="352">
        <v>0</v>
      </c>
      <c r="F415" s="352">
        <v>-347088385</v>
      </c>
      <c r="G415" s="327">
        <v>0</v>
      </c>
      <c r="H415" s="353">
        <v>-347088385</v>
      </c>
      <c r="I415" s="342"/>
      <c r="K415" s="203">
        <f t="shared" si="6"/>
        <v>13</v>
      </c>
    </row>
    <row r="416" spans="1:11">
      <c r="A416" s="340" t="s">
        <v>121</v>
      </c>
      <c r="B416" s="340" t="s">
        <v>125</v>
      </c>
      <c r="C416" s="354">
        <v>-1161468705.9000001</v>
      </c>
      <c r="D416" s="354">
        <v>315644258</v>
      </c>
      <c r="E416" s="354">
        <v>29336647</v>
      </c>
      <c r="F416" s="354">
        <v>-875161094.89999998</v>
      </c>
      <c r="G416" s="349">
        <v>0</v>
      </c>
      <c r="H416" s="355">
        <v>-875161094.89999998</v>
      </c>
      <c r="I416" s="342"/>
      <c r="K416" s="203">
        <f t="shared" si="6"/>
        <v>6</v>
      </c>
    </row>
    <row r="417" spans="1:11">
      <c r="A417" s="338" t="s">
        <v>552</v>
      </c>
      <c r="B417" s="338" t="s">
        <v>553</v>
      </c>
      <c r="C417" s="350">
        <v>-261811362</v>
      </c>
      <c r="D417" s="350">
        <v>0</v>
      </c>
      <c r="E417" s="350">
        <v>0</v>
      </c>
      <c r="F417" s="350">
        <v>-261811362</v>
      </c>
      <c r="G417" s="329">
        <v>0</v>
      </c>
      <c r="H417" s="351">
        <v>-261811362</v>
      </c>
      <c r="I417" s="342"/>
      <c r="K417" s="203">
        <f t="shared" si="6"/>
        <v>9</v>
      </c>
    </row>
    <row r="418" spans="1:11">
      <c r="A418" s="339" t="s">
        <v>554</v>
      </c>
      <c r="B418" s="339" t="s">
        <v>553</v>
      </c>
      <c r="C418" s="352">
        <v>-261811362</v>
      </c>
      <c r="D418" s="352">
        <v>0</v>
      </c>
      <c r="E418" s="352">
        <v>0</v>
      </c>
      <c r="F418" s="352">
        <v>-261811362</v>
      </c>
      <c r="G418" s="327">
        <v>0</v>
      </c>
      <c r="H418" s="353">
        <v>-261811362</v>
      </c>
      <c r="I418" s="342"/>
      <c r="K418" s="203">
        <f t="shared" si="6"/>
        <v>13</v>
      </c>
    </row>
    <row r="419" spans="1:11">
      <c r="A419" s="338" t="s">
        <v>555</v>
      </c>
      <c r="B419" s="338" t="s">
        <v>556</v>
      </c>
      <c r="C419" s="350">
        <v>-899657343.89999998</v>
      </c>
      <c r="D419" s="350">
        <v>315644258</v>
      </c>
      <c r="E419" s="350">
        <v>29336647</v>
      </c>
      <c r="F419" s="350">
        <v>-613349732.89999998</v>
      </c>
      <c r="G419" s="329">
        <v>0</v>
      </c>
      <c r="H419" s="351">
        <v>-613349732.89999998</v>
      </c>
      <c r="I419" s="342"/>
      <c r="K419" s="203">
        <f t="shared" si="6"/>
        <v>9</v>
      </c>
    </row>
    <row r="420" spans="1:11">
      <c r="A420" s="339" t="s">
        <v>557</v>
      </c>
      <c r="B420" s="339" t="s">
        <v>545</v>
      </c>
      <c r="C420" s="352">
        <v>-899657343.89999998</v>
      </c>
      <c r="D420" s="352">
        <v>315644258</v>
      </c>
      <c r="E420" s="352">
        <v>29336647</v>
      </c>
      <c r="F420" s="352">
        <v>-613349732.89999998</v>
      </c>
      <c r="G420" s="327">
        <v>0</v>
      </c>
      <c r="H420" s="353">
        <v>-613349732.89999998</v>
      </c>
      <c r="I420" s="342"/>
      <c r="K420" s="203">
        <f t="shared" si="6"/>
        <v>13</v>
      </c>
    </row>
    <row r="421" spans="1:11">
      <c r="A421" s="138" t="s">
        <v>97</v>
      </c>
      <c r="B421" s="138" t="s">
        <v>98</v>
      </c>
      <c r="C421" s="323">
        <v>0</v>
      </c>
      <c r="D421" s="323">
        <v>18115792205.599998</v>
      </c>
      <c r="E421" s="323">
        <v>18115792205.599998</v>
      </c>
      <c r="F421" s="323">
        <v>0</v>
      </c>
      <c r="G421" s="323">
        <v>0</v>
      </c>
      <c r="H421" s="323">
        <v>0</v>
      </c>
      <c r="I421" s="342"/>
      <c r="K421" s="203">
        <f t="shared" si="6"/>
        <v>1</v>
      </c>
    </row>
    <row r="422" spans="1:11">
      <c r="A422" s="341" t="s">
        <v>100</v>
      </c>
      <c r="B422" s="341" t="s">
        <v>101</v>
      </c>
      <c r="C422" s="356">
        <v>71728436472.479996</v>
      </c>
      <c r="D422" s="356">
        <v>18115792205.599998</v>
      </c>
      <c r="E422" s="356">
        <v>0</v>
      </c>
      <c r="F422" s="356">
        <v>53612644266.879997</v>
      </c>
      <c r="G422" s="346">
        <v>0</v>
      </c>
      <c r="H422" s="357">
        <v>53612644266.879997</v>
      </c>
      <c r="I422" s="342"/>
      <c r="K422" s="203">
        <f t="shared" si="6"/>
        <v>3</v>
      </c>
    </row>
    <row r="423" spans="1:11" ht="25.5">
      <c r="A423" s="340" t="s">
        <v>104</v>
      </c>
      <c r="B423" s="340" t="s">
        <v>105</v>
      </c>
      <c r="C423" s="354">
        <v>70563412176</v>
      </c>
      <c r="D423" s="354">
        <v>18114370703</v>
      </c>
      <c r="E423" s="354">
        <v>0</v>
      </c>
      <c r="F423" s="354">
        <v>52449041473</v>
      </c>
      <c r="G423" s="349">
        <v>0</v>
      </c>
      <c r="H423" s="355">
        <v>52449041473</v>
      </c>
      <c r="I423" s="342"/>
      <c r="K423" s="203">
        <f t="shared" si="6"/>
        <v>6</v>
      </c>
    </row>
    <row r="424" spans="1:11">
      <c r="A424" s="338" t="s">
        <v>558</v>
      </c>
      <c r="B424" s="338" t="s">
        <v>559</v>
      </c>
      <c r="C424" s="350">
        <v>70563412176</v>
      </c>
      <c r="D424" s="350">
        <v>18114370703</v>
      </c>
      <c r="E424" s="350">
        <v>0</v>
      </c>
      <c r="F424" s="350">
        <v>52449041473</v>
      </c>
      <c r="G424" s="329">
        <v>0</v>
      </c>
      <c r="H424" s="351">
        <v>52449041473</v>
      </c>
      <c r="I424" s="342"/>
      <c r="K424" s="203">
        <f t="shared" si="6"/>
        <v>9</v>
      </c>
    </row>
    <row r="425" spans="1:11">
      <c r="A425" s="339" t="s">
        <v>560</v>
      </c>
      <c r="B425" s="339" t="s">
        <v>559</v>
      </c>
      <c r="C425" s="352">
        <v>70563412176</v>
      </c>
      <c r="D425" s="352">
        <v>18114370703</v>
      </c>
      <c r="E425" s="352">
        <v>0</v>
      </c>
      <c r="F425" s="352">
        <v>52449041473</v>
      </c>
      <c r="G425" s="327">
        <v>0</v>
      </c>
      <c r="H425" s="353">
        <v>52449041473</v>
      </c>
      <c r="I425" s="342"/>
      <c r="K425" s="203">
        <f t="shared" si="6"/>
        <v>13</v>
      </c>
    </row>
    <row r="426" spans="1:11">
      <c r="A426" s="340" t="s">
        <v>108</v>
      </c>
      <c r="B426" s="340" t="s">
        <v>109</v>
      </c>
      <c r="C426" s="354">
        <v>1165024296.48</v>
      </c>
      <c r="D426" s="354">
        <v>1421502.6</v>
      </c>
      <c r="E426" s="354">
        <v>0</v>
      </c>
      <c r="F426" s="354">
        <v>1163602793.8800001</v>
      </c>
      <c r="G426" s="349">
        <v>0</v>
      </c>
      <c r="H426" s="355">
        <v>1163602793.8800001</v>
      </c>
      <c r="I426" s="342"/>
      <c r="K426" s="203">
        <f t="shared" si="6"/>
        <v>6</v>
      </c>
    </row>
    <row r="427" spans="1:11">
      <c r="A427" s="338" t="s">
        <v>561</v>
      </c>
      <c r="B427" s="338" t="s">
        <v>562</v>
      </c>
      <c r="C427" s="350">
        <v>1165024296.48</v>
      </c>
      <c r="D427" s="350">
        <v>1421502.6</v>
      </c>
      <c r="E427" s="350">
        <v>0</v>
      </c>
      <c r="F427" s="350">
        <v>1163602793.8800001</v>
      </c>
      <c r="G427" s="329">
        <v>0</v>
      </c>
      <c r="H427" s="351">
        <v>1163602793.8800001</v>
      </c>
      <c r="I427" s="342"/>
      <c r="K427" s="203">
        <f t="shared" si="6"/>
        <v>9</v>
      </c>
    </row>
    <row r="428" spans="1:11">
      <c r="A428" s="339" t="s">
        <v>563</v>
      </c>
      <c r="B428" s="339" t="s">
        <v>562</v>
      </c>
      <c r="C428" s="352">
        <v>1165024296.48</v>
      </c>
      <c r="D428" s="352">
        <v>1421502.6</v>
      </c>
      <c r="E428" s="352">
        <v>0</v>
      </c>
      <c r="F428" s="352">
        <v>1163602793.8800001</v>
      </c>
      <c r="G428" s="327">
        <v>0</v>
      </c>
      <c r="H428" s="353">
        <v>1163602793.8800001</v>
      </c>
      <c r="I428" s="342"/>
      <c r="K428" s="203">
        <f t="shared" si="6"/>
        <v>13</v>
      </c>
    </row>
    <row r="429" spans="1:11">
      <c r="A429" s="341" t="s">
        <v>112</v>
      </c>
      <c r="B429" s="341" t="s">
        <v>113</v>
      </c>
      <c r="C429" s="356">
        <v>1338186070.3699999</v>
      </c>
      <c r="D429" s="356">
        <v>0</v>
      </c>
      <c r="E429" s="356">
        <v>0</v>
      </c>
      <c r="F429" s="356">
        <v>1338186070.3699999</v>
      </c>
      <c r="G429" s="346">
        <v>0</v>
      </c>
      <c r="H429" s="357">
        <v>1338186070.3699999</v>
      </c>
      <c r="I429" s="342"/>
      <c r="K429" s="203">
        <f t="shared" si="6"/>
        <v>3</v>
      </c>
    </row>
    <row r="430" spans="1:11">
      <c r="A430" s="340" t="s">
        <v>115</v>
      </c>
      <c r="B430" s="340" t="s">
        <v>116</v>
      </c>
      <c r="C430" s="354">
        <v>1338186070.3699999</v>
      </c>
      <c r="D430" s="354">
        <v>0</v>
      </c>
      <c r="E430" s="354">
        <v>0</v>
      </c>
      <c r="F430" s="354">
        <v>1338186070.3699999</v>
      </c>
      <c r="G430" s="349">
        <v>0</v>
      </c>
      <c r="H430" s="355">
        <v>1338186070.3699999</v>
      </c>
      <c r="I430" s="342"/>
      <c r="K430" s="203">
        <f t="shared" si="6"/>
        <v>6</v>
      </c>
    </row>
    <row r="431" spans="1:11">
      <c r="A431" s="338" t="s">
        <v>564</v>
      </c>
      <c r="B431" s="338" t="s">
        <v>565</v>
      </c>
      <c r="C431" s="350">
        <v>1338186070.3699999</v>
      </c>
      <c r="D431" s="350">
        <v>0</v>
      </c>
      <c r="E431" s="350">
        <v>0</v>
      </c>
      <c r="F431" s="350">
        <v>1338186070.3699999</v>
      </c>
      <c r="G431" s="329">
        <v>0</v>
      </c>
      <c r="H431" s="351">
        <v>1338186070.3699999</v>
      </c>
      <c r="I431" s="342"/>
      <c r="K431" s="203">
        <f t="shared" si="6"/>
        <v>9</v>
      </c>
    </row>
    <row r="432" spans="1:11">
      <c r="A432" s="339" t="s">
        <v>566</v>
      </c>
      <c r="B432" s="339" t="s">
        <v>565</v>
      </c>
      <c r="C432" s="352">
        <v>1338186070.3699999</v>
      </c>
      <c r="D432" s="352">
        <v>0</v>
      </c>
      <c r="E432" s="352">
        <v>0</v>
      </c>
      <c r="F432" s="352">
        <v>1338186070.3699999</v>
      </c>
      <c r="G432" s="327">
        <v>0</v>
      </c>
      <c r="H432" s="353">
        <v>1338186070.3699999</v>
      </c>
      <c r="I432" s="342"/>
      <c r="K432" s="203">
        <f t="shared" si="6"/>
        <v>13</v>
      </c>
    </row>
    <row r="433" spans="1:11">
      <c r="A433" s="341" t="s">
        <v>119</v>
      </c>
      <c r="B433" s="341" t="s">
        <v>120</v>
      </c>
      <c r="C433" s="356">
        <v>-73066622542.850006</v>
      </c>
      <c r="D433" s="356">
        <v>0</v>
      </c>
      <c r="E433" s="356">
        <v>18115792205.599998</v>
      </c>
      <c r="F433" s="356">
        <v>-54950830337.25</v>
      </c>
      <c r="G433" s="346">
        <v>0</v>
      </c>
      <c r="H433" s="357">
        <v>-54950830337.25</v>
      </c>
      <c r="I433" s="342"/>
      <c r="K433" s="203">
        <f t="shared" si="6"/>
        <v>3</v>
      </c>
    </row>
    <row r="434" spans="1:11">
      <c r="A434" s="340" t="s">
        <v>123</v>
      </c>
      <c r="B434" s="340" t="s">
        <v>124</v>
      </c>
      <c r="C434" s="354">
        <v>-71728436472.479996</v>
      </c>
      <c r="D434" s="354">
        <v>0</v>
      </c>
      <c r="E434" s="354">
        <v>18115792205.599998</v>
      </c>
      <c r="F434" s="354">
        <v>-53612644266.879997</v>
      </c>
      <c r="G434" s="349">
        <v>0</v>
      </c>
      <c r="H434" s="355">
        <v>-53612644266.879997</v>
      </c>
      <c r="I434" s="342"/>
      <c r="K434" s="203">
        <f t="shared" si="6"/>
        <v>6</v>
      </c>
    </row>
    <row r="435" spans="1:11" ht="25.5">
      <c r="A435" s="338" t="s">
        <v>567</v>
      </c>
      <c r="B435" s="338" t="s">
        <v>568</v>
      </c>
      <c r="C435" s="350">
        <v>-70563412176</v>
      </c>
      <c r="D435" s="350">
        <v>0</v>
      </c>
      <c r="E435" s="350">
        <v>18114370703</v>
      </c>
      <c r="F435" s="350">
        <v>-52449041473</v>
      </c>
      <c r="G435" s="329">
        <v>0</v>
      </c>
      <c r="H435" s="351">
        <v>-52449041473</v>
      </c>
      <c r="I435" s="342"/>
      <c r="K435" s="203">
        <f t="shared" si="6"/>
        <v>9</v>
      </c>
    </row>
    <row r="436" spans="1:11" ht="25.5">
      <c r="A436" s="339" t="s">
        <v>569</v>
      </c>
      <c r="B436" s="339" t="s">
        <v>568</v>
      </c>
      <c r="C436" s="352">
        <v>-70563412176</v>
      </c>
      <c r="D436" s="352">
        <v>0</v>
      </c>
      <c r="E436" s="352">
        <v>18114370703</v>
      </c>
      <c r="F436" s="352">
        <v>-52449041473</v>
      </c>
      <c r="G436" s="327">
        <v>0</v>
      </c>
      <c r="H436" s="353">
        <v>-52449041473</v>
      </c>
      <c r="I436" s="342"/>
      <c r="K436" s="203">
        <f t="shared" si="6"/>
        <v>13</v>
      </c>
    </row>
    <row r="437" spans="1:11">
      <c r="A437" s="338" t="s">
        <v>570</v>
      </c>
      <c r="B437" s="338" t="s">
        <v>571</v>
      </c>
      <c r="C437" s="350">
        <v>-1165024296.48</v>
      </c>
      <c r="D437" s="350">
        <v>0</v>
      </c>
      <c r="E437" s="350">
        <v>1421502.6</v>
      </c>
      <c r="F437" s="350">
        <v>-1163602793.8800001</v>
      </c>
      <c r="G437" s="329">
        <v>0</v>
      </c>
      <c r="H437" s="351">
        <v>-1163602793.8800001</v>
      </c>
      <c r="I437" s="342"/>
      <c r="K437" s="203">
        <f t="shared" si="6"/>
        <v>9</v>
      </c>
    </row>
    <row r="438" spans="1:11">
      <c r="A438" s="339" t="s">
        <v>572</v>
      </c>
      <c r="B438" s="339" t="s">
        <v>571</v>
      </c>
      <c r="C438" s="352">
        <v>-1165024296.48</v>
      </c>
      <c r="D438" s="352">
        <v>0</v>
      </c>
      <c r="E438" s="352">
        <v>1421502.6</v>
      </c>
      <c r="F438" s="352">
        <v>-1163602793.8800001</v>
      </c>
      <c r="G438" s="327">
        <v>0</v>
      </c>
      <c r="H438" s="353">
        <v>-1163602793.8800001</v>
      </c>
      <c r="I438" s="342"/>
      <c r="K438" s="203">
        <f t="shared" si="6"/>
        <v>13</v>
      </c>
    </row>
    <row r="439" spans="1:11">
      <c r="A439" s="340" t="s">
        <v>126</v>
      </c>
      <c r="B439" s="340" t="s">
        <v>127</v>
      </c>
      <c r="C439" s="354">
        <v>-1338186070.3699999</v>
      </c>
      <c r="D439" s="354">
        <v>0</v>
      </c>
      <c r="E439" s="354">
        <v>0</v>
      </c>
      <c r="F439" s="354">
        <v>-1338186070.3699999</v>
      </c>
      <c r="G439" s="349">
        <v>0</v>
      </c>
      <c r="H439" s="355">
        <v>-1338186070.3699999</v>
      </c>
      <c r="I439" s="342"/>
      <c r="K439" s="203">
        <f t="shared" si="6"/>
        <v>6</v>
      </c>
    </row>
    <row r="440" spans="1:11">
      <c r="A440" s="338" t="s">
        <v>573</v>
      </c>
      <c r="B440" s="338" t="s">
        <v>574</v>
      </c>
      <c r="C440" s="350">
        <v>-1338186070.3699999</v>
      </c>
      <c r="D440" s="350">
        <v>0</v>
      </c>
      <c r="E440" s="350">
        <v>0</v>
      </c>
      <c r="F440" s="350">
        <v>-1338186070.3699999</v>
      </c>
      <c r="G440" s="329">
        <v>0</v>
      </c>
      <c r="H440" s="351">
        <v>-1338186070.3699999</v>
      </c>
      <c r="I440" s="342"/>
      <c r="K440" s="203">
        <f t="shared" si="6"/>
        <v>9</v>
      </c>
    </row>
    <row r="441" spans="1:11">
      <c r="A441" s="339" t="s">
        <v>575</v>
      </c>
      <c r="B441" s="339" t="s">
        <v>565</v>
      </c>
      <c r="C441" s="352">
        <v>-1338186070.3699999</v>
      </c>
      <c r="D441" s="352">
        <v>0</v>
      </c>
      <c r="E441" s="352">
        <v>0</v>
      </c>
      <c r="F441" s="352">
        <v>-1338186070.3699999</v>
      </c>
      <c r="G441" s="327">
        <v>0</v>
      </c>
      <c r="H441" s="353">
        <v>-1338186070.3699999</v>
      </c>
      <c r="I441" s="342"/>
      <c r="K441" s="203">
        <f t="shared" si="6"/>
        <v>13</v>
      </c>
    </row>
  </sheetData>
  <autoFilter ref="A6:N441"/>
  <printOptions horizontalCentered="1"/>
  <pageMargins left="0.25" right="0.15748031496062992" top="0.28999999999999998" bottom="0.32" header="0.51" footer="0.17"/>
  <pageSetup scale="63" fitToHeight="6" orientation="portrait" r:id="rId1"/>
  <headerFooter alignWithMargins="0">
    <oddFooter>&amp;CPágina &amp;P de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E0F052F7D8D049BB205D4AAC80D1CC" ma:contentTypeVersion="13" ma:contentTypeDescription="Crear nuevo documento." ma:contentTypeScope="" ma:versionID="ea2397797ef0079a4e12c2a54b9f4c31">
  <xsd:schema xmlns:xsd="http://www.w3.org/2001/XMLSchema" xmlns:xs="http://www.w3.org/2001/XMLSchema" xmlns:p="http://schemas.microsoft.com/office/2006/metadata/properties" xmlns:ns2="0c3ff982-b687-4eb5-9a04-fd6efaf5d504" xmlns:ns3="ae0c3cce-6c31-4f1f-b54e-e7c442e692b0" targetNamespace="http://schemas.microsoft.com/office/2006/metadata/properties" ma:root="true" ma:fieldsID="bad33e82118e759d490ae291a54ca7e5" ns2:_="" ns3:_="">
    <xsd:import namespace="0c3ff982-b687-4eb5-9a04-fd6efaf5d504"/>
    <xsd:import namespace="ae0c3cce-6c31-4f1f-b54e-e7c442e692b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3ff982-b687-4eb5-9a04-fd6efaf5d50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0c3cce-6c31-4f1f-b54e-e7c442e692b0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71878F9-F033-43C3-9AAC-C737BD4BED8F}">
  <ds:schemaRefs>
    <ds:schemaRef ds:uri="ae0c3cce-6c31-4f1f-b54e-e7c442e692b0"/>
    <ds:schemaRef ds:uri="http://purl.org/dc/dcmitype/"/>
    <ds:schemaRef ds:uri="http://www.w3.org/XML/1998/namespace"/>
    <ds:schemaRef ds:uri="0c3ff982-b687-4eb5-9a04-fd6efaf5d504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BB050B2B-FF46-440A-98C8-7B361FC65D4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822ED45-9018-492F-89C9-F05D535D71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3ff982-b687-4eb5-9a04-fd6efaf5d504"/>
    <ds:schemaRef ds:uri="ae0c3cce-6c31-4f1f-b54e-e7c442e692b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6</vt:i4>
      </vt:variant>
    </vt:vector>
  </HeadingPairs>
  <TitlesOfParts>
    <vt:vector size="10" baseType="lpstr">
      <vt:lpstr>GCF-FOR09</vt:lpstr>
      <vt:lpstr>GCF-FOR10</vt:lpstr>
      <vt:lpstr>FEBRERO 2022 </vt:lpstr>
      <vt:lpstr>FEBRERO 2021</vt:lpstr>
      <vt:lpstr>'FEBRERO 2021'!Área_de_impresión</vt:lpstr>
      <vt:lpstr>'FEBRERO 2022 '!Área_de_impresión</vt:lpstr>
      <vt:lpstr>'GCF-FOR09'!Área_de_impresión</vt:lpstr>
      <vt:lpstr>'GCF-FOR10'!Área_de_impresión</vt:lpstr>
      <vt:lpstr>'FEBRERO 2021'!Títulos_a_imprimir</vt:lpstr>
      <vt:lpstr>'FEBRERO 2022 '!Títulos_a_imprimir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Derly Liliana Vera Ospina</dc:creator>
  <cp:keywords/>
  <dc:description/>
  <cp:lastModifiedBy>Nathaly Andrea Pinzón R.</cp:lastModifiedBy>
  <cp:revision/>
  <cp:lastPrinted>2022-05-04T16:59:16Z</cp:lastPrinted>
  <dcterms:created xsi:type="dcterms:W3CDTF">2018-07-09T21:17:34Z</dcterms:created>
  <dcterms:modified xsi:type="dcterms:W3CDTF">2022-05-04T17:01:01Z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0x010100B6E0F052F7D8D049BB205D4AAC80D1CC</vt:lpwstr>
  </property>
  <property fmtid="{D5CDD505-2E9C-101B-9397-08002B2CF9AE}" pid="3" name="Order">
    <vt:r8>119600</vt:r8>
  </property>
</Properties>
</file>